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docs.live.net/fe1d240dad3f90e8/Building Services Portal/website content/Water efficiency calculator/"/>
    </mc:Choice>
  </mc:AlternateContent>
  <xr:revisionPtr revIDLastSave="107" documentId="13_ncr:1_{0877DB63-AF23-4356-8EF0-EBF309D84C25}" xr6:coauthVersionLast="47" xr6:coauthVersionMax="47" xr10:uidLastSave="{8AD9C9C8-852B-4A5A-AEA8-827D46CF5ED7}"/>
  <workbookProtection workbookAlgorithmName="SHA-512" workbookHashValue="Pi6ZfecqbNk6nf+h/U5/Qf/mx4MYOP+3/F5bbaw40xYewjYDi4yLNZWgTenP/D/93IfG3KCqh1e/vYF1fgrexg==" workbookSaltValue="RivDA1/yiKR4hMOfqRMcYA==" workbookSpinCount="100000" lockStructure="1"/>
  <bookViews>
    <workbookView showHorizontalScroll="0" showVerticalScroll="0" xWindow="-108" yWindow="-108" windowWidth="23256" windowHeight="12576" tabRatio="885" autoFilterDateGrouping="0" xr2:uid="{DD32101D-4130-4059-8A2E-5758565D255F}"/>
  </bookViews>
  <sheets>
    <sheet name="Table A1" sheetId="1" r:id="rId1"/>
    <sheet name="Table A2.1" sheetId="2" r:id="rId2"/>
    <sheet name="Table A2.2" sheetId="4" r:id="rId3"/>
    <sheet name="Table A2.3" sheetId="5" r:id="rId4"/>
    <sheet name="Table A2.4" sheetId="6" r:id="rId5"/>
    <sheet name="Table A2.5" sheetId="7" r:id="rId6"/>
    <sheet name="Table A2.6" sheetId="8" r:id="rId7"/>
    <sheet name="Table A2.7" sheetId="9" r:id="rId8"/>
    <sheet name="Table A3" sheetId="10" r:id="rId9"/>
    <sheet name="Table A4.1" sheetId="11" r:id="rId10"/>
    <sheet name="Table A4.2" sheetId="12" r:id="rId11"/>
    <sheet name="Table A4.3" sheetId="13" r:id="rId12"/>
    <sheet name="Table A4.4" sheetId="14" r:id="rId13"/>
    <sheet name="Table A4.5" sheetId="15" r:id="rId14"/>
    <sheet name="Table A4.6" sheetId="16" r:id="rId15"/>
    <sheet name="Table A5.1" sheetId="17" r:id="rId16"/>
    <sheet name="Table A5.2" sheetId="18" r:id="rId17"/>
    <sheet name="Table A5.3" sheetId="19" r:id="rId18"/>
    <sheet name="Table A5.4" sheetId="20" r:id="rId19"/>
    <sheet name="Table A5.5" sheetId="21" r:id="rId20"/>
  </sheets>
  <definedNames>
    <definedName name="_xlnm.Print_Area" localSheetId="0">'Table A1'!$A$1:$I$31</definedName>
    <definedName name="_xlnm.Print_Area" localSheetId="1">'Table A2.1'!$A$1:$F$17</definedName>
    <definedName name="_xlnm.Print_Area" localSheetId="2">'Table A2.2'!$A$1:$F$17</definedName>
    <definedName name="_xlnm.Print_Area" localSheetId="3">'Table A2.3'!$A$1:$F$17</definedName>
    <definedName name="_xlnm.Print_Area" localSheetId="4">'Table A2.4'!$A$1:$F$17</definedName>
    <definedName name="_xlnm.Print_Area" localSheetId="5">'Table A2.5'!$A$1:$F$17</definedName>
    <definedName name="_xlnm.Print_Area" localSheetId="6">'Table A2.6'!$A$1:$F$17</definedName>
    <definedName name="_xlnm.Print_Area" localSheetId="7">'Table A2.7'!$A$1:$F$16</definedName>
    <definedName name="_xlnm.Print_Area" localSheetId="8">'Table A3'!$A$1:$F$12</definedName>
    <definedName name="_xlnm.Print_Area" localSheetId="9">'Table A4.1'!$A$1:$F$15</definedName>
    <definedName name="_xlnm.Print_Area" localSheetId="10">'Table A4.2'!$A$1:$F$14</definedName>
    <definedName name="_xlnm.Print_Area" localSheetId="11">'Table A4.3'!$A$1:$F$14</definedName>
    <definedName name="_xlnm.Print_Area" localSheetId="12">'Table A4.4'!$A$1:$F$16</definedName>
    <definedName name="_xlnm.Print_Area" localSheetId="13">'Table A4.5'!$A$1:$F$15</definedName>
    <definedName name="_xlnm.Print_Area" localSheetId="14">'Table A4.6'!$A$1:$G$9</definedName>
    <definedName name="_xlnm.Print_Area" localSheetId="15">'Table A5.1'!$A$1:$F$12</definedName>
    <definedName name="_xlnm.Print_Area" localSheetId="16">'Table A5.2'!$A$1:$F$9</definedName>
    <definedName name="_xlnm.Print_Area" localSheetId="17">'Table A5.3'!$A$1:$F$14</definedName>
    <definedName name="_xlnm.Print_Area" localSheetId="18">'Table A5.4'!$A$1:$F$14</definedName>
    <definedName name="_xlnm.Print_Area" localSheetId="19">'Table A5.5'!$A$1:$F$12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21" l="1"/>
  <c r="E8" i="18"/>
  <c r="E9" i="17"/>
  <c r="E11" i="17" s="1"/>
  <c r="D8" i="16"/>
  <c r="F8" i="16" s="1"/>
  <c r="E10" i="10"/>
  <c r="E11" i="10" s="1"/>
  <c r="E15" i="8"/>
  <c r="E16" i="8" s="1"/>
  <c r="E15" i="7"/>
  <c r="E16" i="7" s="1"/>
  <c r="E15" i="6"/>
  <c r="E16" i="6" s="1"/>
  <c r="E15" i="5"/>
  <c r="E16" i="5" s="1"/>
  <c r="E15" i="4"/>
  <c r="E16" i="4" s="1"/>
  <c r="E22" i="1"/>
  <c r="H22" i="1" s="1"/>
  <c r="E15" i="2"/>
  <c r="E16" i="2" s="1"/>
  <c r="H14" i="1"/>
  <c r="H23" i="1"/>
  <c r="H11" i="1"/>
  <c r="H12" i="1"/>
  <c r="H13" i="1"/>
  <c r="H15" i="1"/>
  <c r="H16" i="1"/>
  <c r="H17" i="1"/>
  <c r="H18" i="1"/>
  <c r="H19" i="1"/>
  <c r="H20" i="1"/>
  <c r="H21" i="1"/>
  <c r="H10" i="1"/>
  <c r="C12" i="20"/>
  <c r="E11" i="20"/>
  <c r="E10" i="20"/>
  <c r="E9" i="20"/>
  <c r="E8" i="20"/>
  <c r="C12" i="19"/>
  <c r="E11" i="19"/>
  <c r="E10" i="19"/>
  <c r="E9" i="19"/>
  <c r="E8" i="19"/>
  <c r="C12" i="15"/>
  <c r="E11" i="15"/>
  <c r="E10" i="15"/>
  <c r="E9" i="15"/>
  <c r="E8" i="15"/>
  <c r="C12" i="14"/>
  <c r="E11" i="14"/>
  <c r="E10" i="14"/>
  <c r="E9" i="14"/>
  <c r="E8" i="14"/>
  <c r="C12" i="13"/>
  <c r="E11" i="13"/>
  <c r="E10" i="13"/>
  <c r="E9" i="13"/>
  <c r="E8" i="13"/>
  <c r="C12" i="12"/>
  <c r="E11" i="12"/>
  <c r="E10" i="12"/>
  <c r="E9" i="12"/>
  <c r="E8" i="12"/>
  <c r="C12" i="11"/>
  <c r="E9" i="11"/>
  <c r="E10" i="11"/>
  <c r="E11" i="11"/>
  <c r="E8" i="11"/>
  <c r="D12" i="9"/>
  <c r="E11" i="9"/>
  <c r="E10" i="9"/>
  <c r="E9" i="9"/>
  <c r="E8" i="9"/>
  <c r="D12" i="8"/>
  <c r="E11" i="8"/>
  <c r="E10" i="8"/>
  <c r="E9" i="8"/>
  <c r="E8" i="8"/>
  <c r="D12" i="7"/>
  <c r="E11" i="7"/>
  <c r="E10" i="7"/>
  <c r="E9" i="7"/>
  <c r="E8" i="7"/>
  <c r="D12" i="6"/>
  <c r="E11" i="6"/>
  <c r="E10" i="6"/>
  <c r="E9" i="6"/>
  <c r="E8" i="6"/>
  <c r="D12" i="5"/>
  <c r="E11" i="5"/>
  <c r="E10" i="5"/>
  <c r="E9" i="5"/>
  <c r="E8" i="5"/>
  <c r="D12" i="4"/>
  <c r="E11" i="4"/>
  <c r="E10" i="4"/>
  <c r="E9" i="4"/>
  <c r="E8" i="4"/>
  <c r="D12" i="2"/>
  <c r="E9" i="2"/>
  <c r="E10" i="2"/>
  <c r="E11" i="2"/>
  <c r="E8" i="2"/>
  <c r="E12" i="20" l="1"/>
  <c r="E13" i="20" s="1"/>
  <c r="E12" i="15"/>
  <c r="E14" i="15" s="1"/>
  <c r="E12" i="13"/>
  <c r="E13" i="13" s="1"/>
  <c r="E12" i="12"/>
  <c r="E13" i="12" s="1"/>
  <c r="E12" i="11"/>
  <c r="E13" i="11" s="1"/>
  <c r="E13" i="8"/>
  <c r="E14" i="8" s="1"/>
  <c r="E13" i="7"/>
  <c r="E14" i="7" s="1"/>
  <c r="E13" i="6"/>
  <c r="E14" i="6" s="1"/>
  <c r="E13" i="5"/>
  <c r="E14" i="5" s="1"/>
  <c r="E13" i="4"/>
  <c r="E14" i="4" s="1"/>
  <c r="E13" i="2"/>
  <c r="E14" i="2" s="1"/>
  <c r="H24" i="1"/>
  <c r="H28" i="1" s="1"/>
  <c r="H30" i="1" s="1"/>
  <c r="E12" i="19"/>
  <c r="E13" i="19" s="1"/>
  <c r="E12" i="14"/>
  <c r="E13" i="9"/>
  <c r="E14" i="9" s="1"/>
  <c r="E13" i="15" l="1"/>
  <c r="E13" i="14"/>
  <c r="E14" i="14"/>
</calcChain>
</file>

<file path=xl/sharedStrings.xml><?xml version="1.0" encoding="utf-8"?>
<sst xmlns="http://schemas.openxmlformats.org/spreadsheetml/2006/main" count="359" uniqueCount="203">
  <si>
    <t>Installation type</t>
  </si>
  <si>
    <t>(1)</t>
  </si>
  <si>
    <t>(2)</t>
  </si>
  <si>
    <t>(3)</t>
  </si>
  <si>
    <t>(4)</t>
  </si>
  <si>
    <r>
      <t xml:space="preserve">Table A1: </t>
    </r>
    <r>
      <rPr>
        <b/>
        <sz val="11"/>
        <color theme="1"/>
        <rFont val="Segoe UI"/>
        <family val="2"/>
      </rPr>
      <t>The water efficiency calculator</t>
    </r>
  </si>
  <si>
    <r>
      <rPr>
        <b/>
        <sz val="11"/>
        <color theme="1"/>
        <rFont val="Segoe UI"/>
        <family val="2"/>
      </rPr>
      <t xml:space="preserve">WC </t>
    </r>
    <r>
      <rPr>
        <sz val="11"/>
        <color theme="1"/>
        <rFont val="Segoe UI"/>
        <family val="2"/>
      </rPr>
      <t>(single flush)</t>
    </r>
  </si>
  <si>
    <r>
      <rPr>
        <b/>
        <sz val="11"/>
        <color theme="1"/>
        <rFont val="Segoe UI"/>
        <family val="2"/>
      </rPr>
      <t xml:space="preserve">WC </t>
    </r>
    <r>
      <rPr>
        <sz val="11"/>
        <color theme="1"/>
        <rFont val="Segoe UI"/>
        <family val="2"/>
      </rPr>
      <t>(dual flush)</t>
    </r>
  </si>
  <si>
    <r>
      <rPr>
        <b/>
        <sz val="11"/>
        <color theme="1"/>
        <rFont val="Segoe UI"/>
        <family val="2"/>
      </rPr>
      <t xml:space="preserve">WCs </t>
    </r>
    <r>
      <rPr>
        <sz val="11"/>
        <color theme="1"/>
        <rFont val="Segoe UI"/>
        <family val="2"/>
      </rPr>
      <t>(multiple fittings)</t>
    </r>
  </si>
  <si>
    <r>
      <rPr>
        <b/>
        <sz val="11"/>
        <color theme="1"/>
        <rFont val="Segoe UI"/>
        <family val="2"/>
      </rPr>
      <t xml:space="preserve">Taps </t>
    </r>
    <r>
      <rPr>
        <sz val="11"/>
        <color theme="1"/>
        <rFont val="Segoe UI"/>
        <family val="2"/>
      </rPr>
      <t>(excluding kitchen/utility room taps)</t>
    </r>
  </si>
  <si>
    <r>
      <rPr>
        <b/>
        <sz val="11"/>
        <color theme="1"/>
        <rFont val="Segoe UI"/>
        <family val="2"/>
      </rPr>
      <t xml:space="preserve">Bath </t>
    </r>
    <r>
      <rPr>
        <sz val="11"/>
        <color theme="1"/>
        <rFont val="Segoe UI"/>
        <family val="2"/>
      </rPr>
      <t>(where shower also present)</t>
    </r>
  </si>
  <si>
    <r>
      <rPr>
        <b/>
        <sz val="11"/>
        <color theme="1"/>
        <rFont val="Segoe UI"/>
        <family val="2"/>
      </rPr>
      <t xml:space="preserve">Shower </t>
    </r>
    <r>
      <rPr>
        <sz val="11"/>
        <color theme="1"/>
        <rFont val="Segoe UI"/>
        <family val="2"/>
      </rPr>
      <t>(where bath also present)</t>
    </r>
  </si>
  <si>
    <t>Bath only</t>
  </si>
  <si>
    <t>Shower only</t>
  </si>
  <si>
    <t>Kitchen/ utility room sink taps</t>
  </si>
  <si>
    <t>Washing machine</t>
  </si>
  <si>
    <t>Dishwasher</t>
  </si>
  <si>
    <t>Water softner</t>
  </si>
  <si>
    <t>Unit of 
measure</t>
  </si>
  <si>
    <r>
      <rPr>
        <b/>
        <sz val="14"/>
        <color rgb="FF00B050"/>
        <rFont val="Segoe UI"/>
        <family val="2"/>
      </rPr>
      <t>G</t>
    </r>
    <r>
      <rPr>
        <b/>
        <sz val="14"/>
        <color theme="1"/>
        <rFont val="Segoe UI"/>
        <family val="2"/>
      </rPr>
      <t xml:space="preserve">             APPENDIX A- WATER EFFICIENCY CALCULATOR FOR NEW DWELLINGS</t>
    </r>
  </si>
  <si>
    <t>Flush volume (litres)</t>
  </si>
  <si>
    <t>Full flush volume (litres)</t>
  </si>
  <si>
    <t>Part flush volume (litres)</t>
  </si>
  <si>
    <t>Average effective 
flushing volume (litres)</t>
  </si>
  <si>
    <t>Flow rate (litres/minute)</t>
  </si>
  <si>
    <t>Capacity to overflow 
(litres)</t>
  </si>
  <si>
    <t>Litres/kg dry load</t>
  </si>
  <si>
    <t>Litres/place setting</t>
  </si>
  <si>
    <t>Litres/use</t>
  </si>
  <si>
    <t>Litres/person/day</t>
  </si>
  <si>
    <t>Capacity/
flow rate</t>
  </si>
  <si>
    <t>Use
factor</t>
  </si>
  <si>
    <t>Fixed use 
(litres/
person/
day)</t>
  </si>
  <si>
    <t>Litres/
person/day
= [(1) x (2)] + (3)</t>
  </si>
  <si>
    <t>(5)</t>
  </si>
  <si>
    <t>(6)</t>
  </si>
  <si>
    <t>(7)</t>
  </si>
  <si>
    <t>(8)</t>
  </si>
  <si>
    <t>(9)</t>
  </si>
  <si>
    <t>(10)</t>
  </si>
  <si>
    <t>(11)</t>
  </si>
  <si>
    <t>Total calculated use = (sum column 4)</t>
  </si>
  <si>
    <t>Contribution from greywater
(litres/person/day) from Table 4.6</t>
  </si>
  <si>
    <t>Contribution from rainwater
(litres/person/day) from Table 5.5</t>
  </si>
  <si>
    <t>Normalised factor</t>
  </si>
  <si>
    <t>Total water consumption
=[ (5) - (6) - (7) ] x (8)</t>
  </si>
  <si>
    <t>External water use</t>
  </si>
  <si>
    <t>Total water consumption
= (9) + (10) (litres/person/day)</t>
  </si>
  <si>
    <t>(a)</t>
  </si>
  <si>
    <t>(b)</t>
  </si>
  <si>
    <t xml:space="preserve">(c) </t>
  </si>
  <si>
    <t>(d)</t>
  </si>
  <si>
    <t xml:space="preserve">(e) </t>
  </si>
  <si>
    <t>Average flow rate (litre/min) = [(e)/(d)]</t>
  </si>
  <si>
    <t>(f)</t>
  </si>
  <si>
    <t>Quantity 
(No.)</t>
  </si>
  <si>
    <t>Flow rate 
(litres/min)</t>
  </si>
  <si>
    <t>Tap fitting 
type</t>
  </si>
  <si>
    <r>
      <t xml:space="preserve">Table A2.1: </t>
    </r>
    <r>
      <rPr>
        <b/>
        <sz val="14"/>
        <color theme="1"/>
        <rFont val="Segoe UI"/>
        <family val="2"/>
      </rPr>
      <t>Consumption calculator 
for multiple taps (excluding kitchen
 sink taps)</t>
    </r>
  </si>
  <si>
    <t>Total by fitting type 
= [(a) x (b)]</t>
  </si>
  <si>
    <t>Total 
(sum of all quantities)</t>
  </si>
  <si>
    <t>Total 
(sum of all totals per fitting type)</t>
  </si>
  <si>
    <t>Maximum flow rate 
(litres/min)</t>
  </si>
  <si>
    <t>Proportionate flow rate 
(litres/min) = [(f) x 0.7]</t>
  </si>
  <si>
    <r>
      <t xml:space="preserve">Table A2.3: </t>
    </r>
    <r>
      <rPr>
        <b/>
        <sz val="14"/>
        <color theme="1"/>
        <rFont val="Segoe UI"/>
        <family val="2"/>
      </rPr>
      <t>Consumption calculator 
for multiple taps (kitchen/utility room sink)</t>
    </r>
  </si>
  <si>
    <r>
      <t xml:space="preserve">Table A2.2: </t>
    </r>
    <r>
      <rPr>
        <b/>
        <sz val="14"/>
        <color theme="1"/>
        <rFont val="Segoe UI"/>
        <family val="2"/>
      </rPr>
      <t>Consumption calculator 
for multiple baths</t>
    </r>
  </si>
  <si>
    <r>
      <t xml:space="preserve">Table A2.4: </t>
    </r>
    <r>
      <rPr>
        <b/>
        <sz val="14"/>
        <color theme="1"/>
        <rFont val="Segoe UI"/>
        <family val="2"/>
      </rPr>
      <t>Consumption calculator 
for multiple dishwashers</t>
    </r>
  </si>
  <si>
    <t>Capacity to overflow
(litres)</t>
  </si>
  <si>
    <t>Average capacity to overflow (litre) = [(e)/(d)]</t>
  </si>
  <si>
    <t>Highest capacity to 
overflow (litres)</t>
  </si>
  <si>
    <t>Proportionate capacity to 
overflow (litres) = [(f) x 0.7]</t>
  </si>
  <si>
    <t>Litres per place setting</t>
  </si>
  <si>
    <t>Average litres per place setting = [(e)/(d)]</t>
  </si>
  <si>
    <t>Highest litres per place 
setting</t>
  </si>
  <si>
    <t>Proportionate litres per place setting 
= [(f) x 0.7]</t>
  </si>
  <si>
    <r>
      <t xml:space="preserve">Table A2.5: </t>
    </r>
    <r>
      <rPr>
        <b/>
        <sz val="14"/>
        <color theme="1"/>
        <rFont val="Segoe UI"/>
        <family val="2"/>
      </rPr>
      <t>Consumption calculator 
for multiple washing machines</t>
    </r>
  </si>
  <si>
    <t>Type of dishwasher</t>
  </si>
  <si>
    <t>Bath fitting 
type</t>
  </si>
  <si>
    <t>Type of washing machine</t>
  </si>
  <si>
    <t>Litres per kg dry load</t>
  </si>
  <si>
    <t>Average litres per kilogram of 
dry load = [(e)/(d)]</t>
  </si>
  <si>
    <t>Highest litres per kilogram of dry load</t>
  </si>
  <si>
    <t>Proportionate litres per kilogram of dry load 
= [(f) x 0.7]</t>
  </si>
  <si>
    <r>
      <t xml:space="preserve">Table A2.6: </t>
    </r>
    <r>
      <rPr>
        <b/>
        <sz val="14"/>
        <color theme="1"/>
        <rFont val="Segoe UI"/>
        <family val="2"/>
      </rPr>
      <t>Consumption calculator 
for multiple showers</t>
    </r>
  </si>
  <si>
    <t>Shower fitting 
type</t>
  </si>
  <si>
    <t>Highest flow rate 
(litres/min)</t>
  </si>
  <si>
    <r>
      <t xml:space="preserve">Table A2.7: </t>
    </r>
    <r>
      <rPr>
        <b/>
        <sz val="14"/>
        <color theme="1"/>
        <rFont val="Segoe UI"/>
        <family val="2"/>
      </rPr>
      <t>Consumption calculator 
for multiple Wcs</t>
    </r>
  </si>
  <si>
    <t>WC type</t>
  </si>
  <si>
    <t>Effective flushing volume* (litres)</t>
  </si>
  <si>
    <t>Average effective flushing volume 
(litres) = [(e)/(d)]</t>
  </si>
  <si>
    <t>*The effective flushing volume for dual flush WCs is: (full flushing volume (litres) x 0.33) + (part flushing volume (litres) x 0.67)</t>
  </si>
  <si>
    <r>
      <t xml:space="preserve">Table A3: </t>
    </r>
    <r>
      <rPr>
        <b/>
        <sz val="14"/>
        <color theme="1"/>
        <rFont val="Segoe UI"/>
        <family val="2"/>
      </rPr>
      <t>Water softner consumption calculation</t>
    </r>
  </si>
  <si>
    <r>
      <rPr>
        <b/>
        <sz val="10"/>
        <color theme="1"/>
        <rFont val="Segoe UI"/>
        <family val="2"/>
      </rPr>
      <t>(a)</t>
    </r>
    <r>
      <rPr>
        <sz val="10"/>
        <color theme="1"/>
        <rFont val="Segoe UI"/>
        <family val="2"/>
      </rPr>
      <t xml:space="preserve"> Total capacity used per regeneration (%)</t>
    </r>
  </si>
  <si>
    <r>
      <t xml:space="preserve">Table A4.1: </t>
    </r>
    <r>
      <rPr>
        <b/>
        <sz val="14"/>
        <color theme="1"/>
        <rFont val="Segoe UI"/>
        <family val="2"/>
      </rPr>
      <t>Greywater demand calculations- WCs</t>
    </r>
  </si>
  <si>
    <t>(c)</t>
  </si>
  <si>
    <t>Effective flushing volume (litres)</t>
  </si>
  <si>
    <t>Number of fittings present</t>
  </si>
  <si>
    <t>Quantity using greywater</t>
  </si>
  <si>
    <t>Greywater demand = [(a) x (c)]</t>
  </si>
  <si>
    <t>(e)</t>
  </si>
  <si>
    <r>
      <t xml:space="preserve">(f)         </t>
    </r>
    <r>
      <rPr>
        <sz val="11"/>
        <color theme="1"/>
        <rFont val="Segoe UI"/>
        <family val="2"/>
      </rPr>
      <t>Total greywater demand
=Sum of (d)</t>
    </r>
  </si>
  <si>
    <r>
      <t xml:space="preserve">(e)         </t>
    </r>
    <r>
      <rPr>
        <sz val="11"/>
        <color theme="1"/>
        <rFont val="Segoe UI"/>
        <family val="2"/>
      </rPr>
      <t>Total fittings
=Sum of (b)</t>
    </r>
  </si>
  <si>
    <t>=(f)/(e ) x 4.42</t>
  </si>
  <si>
    <t>Average greywater demand from WCs</t>
  </si>
  <si>
    <r>
      <t xml:space="preserve">Table A4.2: </t>
    </r>
    <r>
      <rPr>
        <b/>
        <sz val="14"/>
        <color theme="1"/>
        <rFont val="Segoe UI"/>
        <family val="2"/>
      </rPr>
      <t>Greywater demand calculations- washing machines</t>
    </r>
  </si>
  <si>
    <t>Litres per kg</t>
  </si>
  <si>
    <t>Average greywater demand from washing machines</t>
  </si>
  <si>
    <t>=(f)/(e ) x 2.1</t>
  </si>
  <si>
    <r>
      <t xml:space="preserve">Table A4.3: </t>
    </r>
    <r>
      <rPr>
        <b/>
        <sz val="14"/>
        <color theme="1"/>
        <rFont val="Segoe UI"/>
        <family val="2"/>
      </rPr>
      <t>Greywater collection calculations- taps</t>
    </r>
  </si>
  <si>
    <t>Litres per minute</t>
  </si>
  <si>
    <t>Quantity supplying greywater</t>
  </si>
  <si>
    <t>Greywater supply = [(a) x (c)]</t>
  </si>
  <si>
    <r>
      <t xml:space="preserve">(f)         </t>
    </r>
    <r>
      <rPr>
        <sz val="11"/>
        <color theme="1"/>
        <rFont val="Segoe UI"/>
        <family val="2"/>
      </rPr>
      <t>Total greywater supply
=Sum of (d)</t>
    </r>
  </si>
  <si>
    <t>=(f)/(e ) x 1.58 + 1.58</t>
  </si>
  <si>
    <r>
      <t xml:space="preserve">Table A4.4: </t>
    </r>
    <r>
      <rPr>
        <b/>
        <sz val="14"/>
        <color theme="1"/>
        <rFont val="Segoe UI"/>
        <family val="2"/>
      </rPr>
      <t>Greywater collection calculations- showers</t>
    </r>
  </si>
  <si>
    <t>Average greywater supply from taps</t>
  </si>
  <si>
    <t>Average greywater supply from showers (where bath present)</t>
  </si>
  <si>
    <t>Average greywater supply from showers (shower only)</t>
  </si>
  <si>
    <t>=[(f)/(e )] x 5.60</t>
  </si>
  <si>
    <t>=[(f)/(e )] x 4.37</t>
  </si>
  <si>
    <r>
      <t xml:space="preserve">Table A4.5: </t>
    </r>
    <r>
      <rPr>
        <b/>
        <sz val="14"/>
        <color theme="1"/>
        <rFont val="Segoe UI"/>
        <family val="2"/>
      </rPr>
      <t>Greywater collection calculations- baths</t>
    </r>
  </si>
  <si>
    <t>Average greywater supply from baths (where shower present)</t>
  </si>
  <si>
    <t>=[(f)/(e )] x 0.11</t>
  </si>
  <si>
    <t>Average greywater supply from baths (bath only)</t>
  </si>
  <si>
    <t>=[(f)/(e )] x 0.50</t>
  </si>
  <si>
    <r>
      <t xml:space="preserve">Table A4.6: </t>
    </r>
    <r>
      <rPr>
        <b/>
        <sz val="14"/>
        <color theme="1"/>
        <rFont val="Segoe UI"/>
        <family val="2"/>
      </rPr>
      <t>Greywater collection calculations</t>
    </r>
  </si>
  <si>
    <t>Bath, shower and wash hand basin usage (litres/person/day)</t>
  </si>
  <si>
    <t>Percentage of used water (a) to be recycled (%)</t>
  </si>
  <si>
    <t>Greywater available for use (litres/person/day)
=(a) x [(b)/100]</t>
  </si>
  <si>
    <t>Greywater demand (litres/person/day)
(from Table A1 or A4.2 and A4.3)</t>
  </si>
  <si>
    <t>Greywater savings (litres/person/day)
Where (c) is greater than (d), (e)= (d), otherwise (e) = (c)</t>
  </si>
  <si>
    <r>
      <rPr>
        <b/>
        <sz val="10"/>
        <color theme="1"/>
        <rFont val="Segoe UI"/>
        <family val="2"/>
      </rPr>
      <t>(b)</t>
    </r>
    <r>
      <rPr>
        <sz val="10"/>
        <color theme="1"/>
        <rFont val="Segoe UI"/>
        <family val="2"/>
      </rPr>
      <t xml:space="preserve"> Water consumed per regeneration (litres)</t>
    </r>
  </si>
  <si>
    <r>
      <rPr>
        <b/>
        <sz val="10"/>
        <color theme="1"/>
        <rFont val="Segoe UI"/>
        <family val="2"/>
      </rPr>
      <t>(c)</t>
    </r>
    <r>
      <rPr>
        <sz val="10"/>
        <color theme="1"/>
        <rFont val="Segoe UI"/>
        <family val="2"/>
      </rPr>
      <t xml:space="preserve"> Average number of regenerationn cycles per day (no.)</t>
    </r>
  </si>
  <si>
    <r>
      <rPr>
        <b/>
        <sz val="10"/>
        <color theme="1"/>
        <rFont val="Segoe UI"/>
        <family val="2"/>
      </rPr>
      <t>(d)</t>
    </r>
    <r>
      <rPr>
        <sz val="10"/>
        <color theme="1"/>
        <rFont val="Segoe UI"/>
        <family val="2"/>
      </rPr>
      <t xml:space="preserve"> Number of occupants served by the system (No.)</t>
    </r>
  </si>
  <si>
    <r>
      <rPr>
        <b/>
        <sz val="10"/>
        <color theme="1"/>
        <rFont val="Segoe UI"/>
        <family val="2"/>
      </rPr>
      <t>(e)</t>
    </r>
    <r>
      <rPr>
        <sz val="10"/>
        <color theme="1"/>
        <rFont val="Segoe UI"/>
        <family val="2"/>
      </rPr>
      <t xml:space="preserve"> Water consumed beyond 4% (litre/day)
                                                 =[1 - [4/(a)]] x [(b) x (c)]</t>
    </r>
  </si>
  <si>
    <r>
      <rPr>
        <b/>
        <sz val="10"/>
        <color theme="1"/>
        <rFont val="Segoe UI"/>
        <family val="2"/>
      </rPr>
      <t>(f)</t>
    </r>
    <r>
      <rPr>
        <sz val="10"/>
        <color theme="1"/>
        <rFont val="Segoe UI"/>
        <family val="2"/>
      </rPr>
      <t xml:space="preserve"> Water consumed beyond 4% (litre/person/day)
                                                                 =[( e)/(d)]</t>
    </r>
  </si>
  <si>
    <r>
      <t xml:space="preserve">Table A5.1 </t>
    </r>
    <r>
      <rPr>
        <b/>
        <sz val="14"/>
        <color theme="1"/>
        <rFont val="Segoe UI"/>
        <family val="2"/>
      </rPr>
      <t>Rainwater collection calculation- BS 8515 intermediate approach</t>
    </r>
  </si>
  <si>
    <r>
      <rPr>
        <b/>
        <sz val="10"/>
        <color theme="1"/>
        <rFont val="Segoe UI"/>
        <family val="2"/>
      </rPr>
      <t>(a)</t>
    </r>
    <r>
      <rPr>
        <sz val="10"/>
        <color theme="1"/>
        <rFont val="Segoe UI"/>
        <family val="2"/>
      </rPr>
      <t xml:space="preserve"> Collection area (m</t>
    </r>
    <r>
      <rPr>
        <vertAlign val="superscript"/>
        <sz val="10"/>
        <color theme="1"/>
        <rFont val="Segoe UI"/>
        <family val="2"/>
      </rPr>
      <t>2</t>
    </r>
    <r>
      <rPr>
        <sz val="10"/>
        <color theme="1"/>
        <rFont val="Segoe UI"/>
        <family val="2"/>
      </rPr>
      <t>)</t>
    </r>
  </si>
  <si>
    <r>
      <rPr>
        <b/>
        <sz val="10"/>
        <color theme="1"/>
        <rFont val="Segoe UI"/>
        <family val="2"/>
      </rPr>
      <t>(b)</t>
    </r>
    <r>
      <rPr>
        <sz val="10"/>
        <color theme="1"/>
        <rFont val="Segoe UI"/>
        <family val="2"/>
      </rPr>
      <t xml:space="preserve"> Yield coefficeient and hydraulic filter 
      efficency e.g. 0.7</t>
    </r>
  </si>
  <si>
    <r>
      <rPr>
        <b/>
        <sz val="10"/>
        <color theme="1"/>
        <rFont val="Segoe UI"/>
        <family val="2"/>
      </rPr>
      <t>(c)</t>
    </r>
    <r>
      <rPr>
        <sz val="10"/>
        <color theme="1"/>
        <rFont val="Segoe UI"/>
        <family val="2"/>
      </rPr>
      <t xml:space="preserve"> Rainfall (average mm/year)</t>
    </r>
  </si>
  <si>
    <r>
      <rPr>
        <b/>
        <sz val="10"/>
        <color theme="1"/>
        <rFont val="Segoe UI"/>
        <family val="2"/>
      </rPr>
      <t>(d)</t>
    </r>
    <r>
      <rPr>
        <sz val="10"/>
        <color theme="1"/>
        <rFont val="Segoe UI"/>
        <family val="2"/>
      </rPr>
      <t xml:space="preserve"> Daily rainwater collection
      (litres)                              =[(a) x (b) x (c)]/365</t>
    </r>
  </si>
  <si>
    <r>
      <rPr>
        <b/>
        <sz val="10"/>
        <color theme="1"/>
        <rFont val="Segoe UI"/>
        <family val="2"/>
      </rPr>
      <t>(e)</t>
    </r>
    <r>
      <rPr>
        <sz val="10"/>
        <color theme="1"/>
        <rFont val="Segoe UI"/>
        <family val="2"/>
      </rPr>
      <t xml:space="preserve"> Number of occupants</t>
    </r>
  </si>
  <si>
    <r>
      <rPr>
        <b/>
        <sz val="10"/>
        <color theme="1"/>
        <rFont val="Segoe UI"/>
        <family val="2"/>
      </rPr>
      <t>(f)</t>
    </r>
    <r>
      <rPr>
        <sz val="10"/>
        <color theme="1"/>
        <rFont val="Segoe UI"/>
        <family val="2"/>
      </rPr>
      <t xml:space="preserve"> Daily rainwater per person (litres)      =[(e)/(d)]</t>
    </r>
  </si>
  <si>
    <r>
      <t xml:space="preserve">Table A5.2 </t>
    </r>
    <r>
      <rPr>
        <b/>
        <sz val="14"/>
        <color theme="1"/>
        <rFont val="Segoe UI"/>
        <family val="2"/>
      </rPr>
      <t>Rainwater collection calculation- BS 8515 detailed approach</t>
    </r>
  </si>
  <si>
    <r>
      <rPr>
        <b/>
        <sz val="10"/>
        <color theme="1"/>
        <rFont val="Segoe UI"/>
        <family val="2"/>
      </rPr>
      <t>(a)</t>
    </r>
    <r>
      <rPr>
        <sz val="10"/>
        <color theme="1"/>
        <rFont val="Segoe UI"/>
        <family val="2"/>
      </rPr>
      <t xml:space="preserve"> Daily rainwater collection (litres)</t>
    </r>
  </si>
  <si>
    <r>
      <rPr>
        <b/>
        <sz val="10"/>
        <color theme="1"/>
        <rFont val="Segoe UI"/>
        <family val="2"/>
      </rPr>
      <t>(b)</t>
    </r>
    <r>
      <rPr>
        <sz val="10"/>
        <color theme="1"/>
        <rFont val="Segoe UI"/>
        <family val="2"/>
      </rPr>
      <t xml:space="preserve"> Number of occupants</t>
    </r>
  </si>
  <si>
    <r>
      <rPr>
        <b/>
        <sz val="10"/>
        <color theme="1"/>
        <rFont val="Segoe UI"/>
        <family val="2"/>
      </rPr>
      <t>(c)</t>
    </r>
    <r>
      <rPr>
        <sz val="10"/>
        <color theme="1"/>
        <rFont val="Segoe UI"/>
        <family val="2"/>
      </rPr>
      <t xml:space="preserve"> Daily rainwater per person (litres)  = [(a)/(b)]</t>
    </r>
  </si>
  <si>
    <r>
      <t xml:space="preserve">Table A5.3: </t>
    </r>
    <r>
      <rPr>
        <b/>
        <sz val="14"/>
        <color theme="1"/>
        <rFont val="Segoe UI"/>
        <family val="2"/>
      </rPr>
      <t>Rainwater demand claculations- WCs</t>
    </r>
  </si>
  <si>
    <t>Quantity using rainwater</t>
  </si>
  <si>
    <t>Rainwater demand 
= [(a) x (c)]</t>
  </si>
  <si>
    <r>
      <t xml:space="preserve">(f)         </t>
    </r>
    <r>
      <rPr>
        <sz val="11"/>
        <color theme="1"/>
        <rFont val="Segoe UI"/>
        <family val="2"/>
      </rPr>
      <t>Total rainwater demand
=Sum of (d)</t>
    </r>
  </si>
  <si>
    <t>Average rainwater demand from WCs</t>
  </si>
  <si>
    <t>=[(f)/(e )] x 4.42</t>
  </si>
  <si>
    <r>
      <t xml:space="preserve">Table A5.4: </t>
    </r>
    <r>
      <rPr>
        <b/>
        <sz val="14"/>
        <color theme="1"/>
        <rFont val="Segoe UI"/>
        <family val="2"/>
      </rPr>
      <t>Rainwater demand claculations- washing machines</t>
    </r>
  </si>
  <si>
    <t>Average rainwater demand from washing machines</t>
  </si>
  <si>
    <t>=[(f)/(e )] x 2.1</t>
  </si>
  <si>
    <r>
      <t xml:space="preserve">Table A5.5 </t>
    </r>
    <r>
      <rPr>
        <b/>
        <sz val="14"/>
        <color theme="1"/>
        <rFont val="Segoe UI"/>
        <family val="2"/>
      </rPr>
      <t>Rainwater saving calcaulations for new dwellings</t>
    </r>
  </si>
  <si>
    <t>Litres per person per day</t>
  </si>
  <si>
    <r>
      <rPr>
        <b/>
        <sz val="10"/>
        <color theme="1"/>
        <rFont val="Segoe UI"/>
        <family val="2"/>
      </rPr>
      <t>(a)</t>
    </r>
    <r>
      <rPr>
        <sz val="10"/>
        <color theme="1"/>
        <rFont val="Segoe UI"/>
        <family val="2"/>
      </rPr>
      <t xml:space="preserve"> Rainwater collected</t>
    </r>
  </si>
  <si>
    <r>
      <rPr>
        <b/>
        <sz val="10"/>
        <color theme="1"/>
        <rFont val="Segoe UI"/>
        <family val="2"/>
      </rPr>
      <t>(b)</t>
    </r>
    <r>
      <rPr>
        <sz val="10"/>
        <color theme="1"/>
        <rFont val="Segoe UI"/>
        <family val="2"/>
      </rPr>
      <t xml:space="preserve"> Rainwater demand</t>
    </r>
  </si>
  <si>
    <r>
      <rPr>
        <b/>
        <sz val="10"/>
        <color theme="1"/>
        <rFont val="Segoe UI"/>
        <family val="2"/>
      </rPr>
      <t>(c)</t>
    </r>
    <r>
      <rPr>
        <sz val="10"/>
        <color theme="1"/>
        <rFont val="Segoe UI"/>
        <family val="2"/>
      </rPr>
      <t xml:space="preserve"> Rainwater saings*
     =[(a)/(b)] or (b)</t>
    </r>
  </si>
  <si>
    <t>*where the amount collected (a) is greater than the demand (b), the rainwater savings (c) are equal to the demand (b)</t>
  </si>
  <si>
    <t>Guidance Notes</t>
  </si>
  <si>
    <r>
      <rPr>
        <b/>
        <sz val="11"/>
        <color theme="1"/>
        <rFont val="Segoe UI"/>
        <family val="2"/>
      </rPr>
      <t>Taps</t>
    </r>
    <r>
      <rPr>
        <sz val="11"/>
        <color theme="1"/>
        <rFont val="Segoe UI"/>
        <family val="2"/>
      </rPr>
      <t>- If there are multiple taps, complete table A2.1 and enter the calculated flow rate here</t>
    </r>
  </si>
  <si>
    <r>
      <rPr>
        <b/>
        <sz val="11"/>
        <color theme="1"/>
        <rFont val="Segoe UI"/>
        <family val="2"/>
      </rPr>
      <t>Baths</t>
    </r>
    <r>
      <rPr>
        <sz val="11"/>
        <color theme="1"/>
        <rFont val="Segoe UI"/>
        <family val="2"/>
      </rPr>
      <t>- Enter the bath capacity here where there is also a shower present. Leave blank if there are showers present. If there are mutliple baths with showers present complete table A2.2</t>
    </r>
  </si>
  <si>
    <r>
      <rPr>
        <b/>
        <sz val="11"/>
        <color theme="1"/>
        <rFont val="Segoe UI"/>
        <family val="2"/>
      </rPr>
      <t>Showers</t>
    </r>
    <r>
      <rPr>
        <sz val="11"/>
        <color theme="1"/>
        <rFont val="Segoe UI"/>
        <family val="2"/>
      </rPr>
      <t>- Enter the shower flow rate (where bath present), complete table A2.6 for multiple showers</t>
    </r>
  </si>
  <si>
    <r>
      <rPr>
        <b/>
        <sz val="11"/>
        <color theme="1"/>
        <rFont val="Segoe UI"/>
        <family val="2"/>
      </rPr>
      <t>Shower only</t>
    </r>
    <r>
      <rPr>
        <sz val="11"/>
        <color theme="1"/>
        <rFont val="Segoe UI"/>
        <family val="2"/>
      </rPr>
      <t>- Enter the shower flow rate, complete table A2.6 for multiple showers</t>
    </r>
  </si>
  <si>
    <r>
      <rPr>
        <b/>
        <sz val="11"/>
        <color theme="1"/>
        <rFont val="Segoe UI"/>
        <family val="2"/>
      </rPr>
      <t>Kitchen/ Utility room sink taps</t>
    </r>
    <r>
      <rPr>
        <sz val="11"/>
        <color theme="1"/>
        <rFont val="Segoe UI"/>
        <family val="2"/>
      </rPr>
      <t>- If there are multiple taps complete table A2.3</t>
    </r>
  </si>
  <si>
    <r>
      <rPr>
        <b/>
        <sz val="11"/>
        <color theme="1"/>
        <rFont val="Segoe UI"/>
        <family val="2"/>
      </rPr>
      <t>Washing machine</t>
    </r>
    <r>
      <rPr>
        <sz val="11"/>
        <color theme="1"/>
        <rFont val="Segoe UI"/>
        <family val="2"/>
      </rPr>
      <t>- Enter litres per kg load rating, for multiple washing machines complete table A2.5</t>
    </r>
  </si>
  <si>
    <r>
      <rPr>
        <b/>
        <sz val="11"/>
        <color theme="1"/>
        <rFont val="Segoe UI"/>
        <family val="2"/>
      </rPr>
      <t>Dishwasher</t>
    </r>
    <r>
      <rPr>
        <sz val="11"/>
        <color theme="1"/>
        <rFont val="Segoe UI"/>
        <family val="2"/>
      </rPr>
      <t>- Enter the litres per place setting rating, for multiple dishwashers complete table A2.4</t>
    </r>
  </si>
  <si>
    <t>Waste disposal unit (is one present?)</t>
  </si>
  <si>
    <t>yes</t>
  </si>
  <si>
    <t>no</t>
  </si>
  <si>
    <r>
      <rPr>
        <b/>
        <sz val="11"/>
        <color theme="1"/>
        <rFont val="Segoe UI"/>
        <family val="2"/>
      </rPr>
      <t>Bath only</t>
    </r>
    <r>
      <rPr>
        <sz val="11"/>
        <color theme="1"/>
        <rFont val="Segoe UI"/>
        <family val="2"/>
      </rPr>
      <t>- Enter bath capacity here for baths only, for multiple baths complete table A2.2</t>
    </r>
  </si>
  <si>
    <r>
      <rPr>
        <b/>
        <sz val="11"/>
        <color theme="1"/>
        <rFont val="Segoe UI"/>
        <family val="2"/>
      </rPr>
      <t>Waste disposal unit</t>
    </r>
    <r>
      <rPr>
        <sz val="11"/>
        <color theme="1"/>
        <rFont val="Segoe UI"/>
        <family val="2"/>
      </rPr>
      <t>- Select yes or no from the drop down menu highlighted in yellow</t>
    </r>
  </si>
  <si>
    <r>
      <rPr>
        <b/>
        <sz val="11"/>
        <color theme="1"/>
        <rFont val="Segoe UI"/>
        <family val="2"/>
      </rPr>
      <t>Water softner</t>
    </r>
    <r>
      <rPr>
        <sz val="11"/>
        <color theme="1"/>
        <rFont val="Segoe UI"/>
        <family val="2"/>
      </rPr>
      <t>- If there is a water softner, complete table A3, if not, leave blank</t>
    </r>
  </si>
  <si>
    <r>
      <rPr>
        <b/>
        <sz val="11"/>
        <color theme="1"/>
        <rFont val="Segoe UI"/>
        <family val="2"/>
      </rPr>
      <t>Contribution from greywater-</t>
    </r>
    <r>
      <rPr>
        <sz val="11"/>
        <color theme="1"/>
        <rFont val="Segoe UI"/>
        <family val="2"/>
      </rPr>
      <t xml:space="preserve"> If there is a greywater recovery system, table A4.6 is to be completed and the value calculated for greywater savings is to be entered here.</t>
    </r>
  </si>
  <si>
    <r>
      <rPr>
        <b/>
        <sz val="11"/>
        <color theme="1"/>
        <rFont val="Segoe UI"/>
        <family val="2"/>
      </rPr>
      <t>Contribution from rainwater</t>
    </r>
    <r>
      <rPr>
        <sz val="11"/>
        <color theme="1"/>
        <rFont val="Segoe UI"/>
        <family val="2"/>
      </rPr>
      <t>- If there is a rainwater recovery system, table A5.5 is to be completed and the value calculated for rainwater savings is to be entered here.</t>
    </r>
  </si>
  <si>
    <r>
      <rPr>
        <b/>
        <sz val="11"/>
        <color theme="1"/>
        <rFont val="Segoe UI"/>
        <family val="2"/>
      </rPr>
      <t>WCs</t>
    </r>
    <r>
      <rPr>
        <sz val="11"/>
        <color theme="1"/>
        <rFont val="Segoe UI"/>
        <family val="2"/>
      </rPr>
      <t xml:space="preserve">- If only 1 WC, enter the flush volume in either the single or dual flush (not both). If you have multiple WCs, complete table A2.7 and enter the average effective flushing volume calculated in multiple fittings colum
</t>
    </r>
  </si>
  <si>
    <t>Complete all the applicable yellow cells. Guidance is below for completing each row. Note these notes will not appear on the printed page. Click on the tabs at the bottom of the page for the various tables.
The information required should come from the selected sanitaryware data sheets. This should informatin is usually supplied by the architect/ building services engineer.</t>
  </si>
  <si>
    <t>Complete the yellow cells</t>
  </si>
  <si>
    <t xml:space="preserve">Note: The figure which is the greater of the average or proportionate flow rate should be entered into Table A1
</t>
  </si>
  <si>
    <t xml:space="preserve">Note: The figure which is the greater of the average or proportionate capacity to overflow should be entered into Table A1
</t>
  </si>
  <si>
    <t xml:space="preserve">Note: The figure which is the greater of the average or proportionate litres per place setting should be entered into Table A1
</t>
  </si>
  <si>
    <t xml:space="preserve">Note: The figure which is the greater of the average or proportionate litres per kilogram of dry load should be entered into Table A1
</t>
  </si>
  <si>
    <t xml:space="preserve">Note: The figure which is the greater of the average or proportionate flow rates should be entered into Table A1
</t>
  </si>
  <si>
    <t>Rows a, b &amp; c are to be completed by the manufacturer's product data sheets. For item d, the number of occupants entered into the table should be based on two in the first bedroom and one in each additional room. Studio flats should assume for two occupants. The calculated figure f, is to be inserted into table A1.</t>
  </si>
  <si>
    <r>
      <t xml:space="preserve">Guidance Notes
</t>
    </r>
    <r>
      <rPr>
        <sz val="11"/>
        <color theme="1"/>
        <rFont val="Segoe UI"/>
        <family val="2"/>
      </rPr>
      <t>This table is only to be completed when the greywater system only serves a proportion of the WCs. If all WCs are served by the greywater system, use demand figure from table A1, in table A4.6</t>
    </r>
  </si>
  <si>
    <t xml:space="preserve">Note: The calculated average greywater demand is to be entered into table A4.6
</t>
  </si>
  <si>
    <r>
      <t xml:space="preserve">Guidance Notes
</t>
    </r>
    <r>
      <rPr>
        <sz val="11"/>
        <color theme="1"/>
        <rFont val="Segoe UI"/>
        <family val="2"/>
      </rPr>
      <t>This table is only to be completed when the greywater system only serves a proportion of the WMs. If all WMs are served by the greywater system, use demand figure from table A1, in table A4.6</t>
    </r>
  </si>
  <si>
    <r>
      <t xml:space="preserve">Guidance Notes
</t>
    </r>
    <r>
      <rPr>
        <sz val="11"/>
        <color theme="1"/>
        <rFont val="Segoe UI"/>
        <family val="2"/>
      </rPr>
      <t>This table is only to be completed when the greywater system only collects from a proportion of the taps. If all taps serve the greywater collection system, use consumption figure from table A1, in table A4.6</t>
    </r>
  </si>
  <si>
    <t xml:space="preserve">
Note: The calculated average greywater greywater supply is to be entered into table A4.6</t>
  </si>
  <si>
    <t>Use this table when detailed BS 8515 calcualtions have been carried out</t>
  </si>
  <si>
    <t>Enter the calculated rainwater per person into Table A5.5</t>
  </si>
  <si>
    <r>
      <rPr>
        <b/>
        <sz val="11"/>
        <color theme="1"/>
        <rFont val="Segoe UI"/>
        <family val="2"/>
      </rPr>
      <t xml:space="preserve">Guidance Notes
</t>
    </r>
    <r>
      <rPr>
        <sz val="11"/>
        <color theme="1"/>
        <rFont val="Segoe UI"/>
        <family val="2"/>
      </rPr>
      <t>This table is only to be completed when rainwater is only supplied to a proportion of the WCs
Complete the yellow cells
The average rainwater demand from WCs is to be entered into Table A5.5</t>
    </r>
  </si>
  <si>
    <r>
      <rPr>
        <b/>
        <sz val="11"/>
        <color theme="1"/>
        <rFont val="Segoe UI"/>
        <family val="2"/>
      </rPr>
      <t xml:space="preserve">Guidance Notes
</t>
    </r>
    <r>
      <rPr>
        <sz val="11"/>
        <color theme="1"/>
        <rFont val="Segoe UI"/>
        <family val="2"/>
      </rPr>
      <t>This table is only to be completed when rainwater is only supplied to a proportion of the WMs.
Complete the yellow cells
The average rainwater demand from WMs is to be entered into Table A5.5</t>
    </r>
  </si>
  <si>
    <r>
      <rPr>
        <b/>
        <sz val="11"/>
        <color theme="1"/>
        <rFont val="Segoe UI"/>
        <family val="2"/>
      </rPr>
      <t xml:space="preserve">
Guidance Notes
</t>
    </r>
    <r>
      <rPr>
        <sz val="11"/>
        <color theme="1"/>
        <rFont val="Segoe UI"/>
        <family val="2"/>
      </rPr>
      <t>This table is only to be completed when rainwater is only supplied to a proportion of the WMs.
Complete the yellow cells
The average rainwater demand from WMs is to be entered into Table A5.5</t>
    </r>
  </si>
  <si>
    <r>
      <rPr>
        <b/>
        <sz val="11"/>
        <color theme="1"/>
        <rFont val="Segoe UI"/>
        <family val="2"/>
      </rPr>
      <t xml:space="preserve">
Guidance Notes</t>
    </r>
    <r>
      <rPr>
        <sz val="11"/>
        <color theme="1"/>
        <rFont val="Segoe UI"/>
        <family val="2"/>
      </rPr>
      <t xml:space="preserve">
Complete the yellow cells
When rainwater is to be used, this Table or Table 5.2 is to be used to calculate rainwater collection. 
(a, b &amp; c ) Calculate the volume of water collected using the collection area, yield coefficient and hydraulic filter efficiency and average rainfall with guidance from BS 8515.
(d) This is automatically calculated
(e) Enter the number of occupants, this can be based on two occupants in the first bedroom and one occupant in each additional bedroom. A studio falt should assume two occupants.
Where a communal rainwater system is to be provided supplying more than one home, Table A5.1 can be used in the same way calculating the total volume collected for the communal system and dividing it by the total number of occupants served by the system. This figure should then be entered in Table A5.5.</t>
    </r>
  </si>
  <si>
    <r>
      <rPr>
        <b/>
        <sz val="11"/>
        <color theme="1"/>
        <rFont val="Segoe UI"/>
        <family val="2"/>
      </rPr>
      <t>Guidance Notes</t>
    </r>
    <r>
      <rPr>
        <sz val="11"/>
        <color theme="1"/>
        <rFont val="Segoe UI"/>
        <family val="2"/>
      </rPr>
      <t xml:space="preserve">
Complete the yellow cells
(a)- Calculate the water to be recycled from the Table A1 and/or using the method in tables A4.3, A4.4 &amp;
A4.5 where only a proportion of the fittingd are to be collected from.
(b)- Determine the percentage of greywater collected to be recycled based upon manufacturer or system designer details of the system specified.
(c)- The available greywater for use is automatically calculated
(d)- Determine the water demand of the fittings to be provided with greywater which can include WCs and washing machines consumption depending on the quality of the treated water. This is determined from the WC and washing machine consumption in Table A1 or Tables A4.1 &amp; A4.2.
(e) The greywater savings is automatically calculated and should be entered into Table A1
Note- Where a communal greywater system is to be provided supplying more than one home, Tables A4.1 to A4.5 can be used in the same way. The figures entered into Table A4.6 need to be entered on an individual basis and not using figures to reflect the communal system as a whole. The percentage collected figure will, however, need to be based on manufacturer or system designer details of the communal system specified.</t>
    </r>
  </si>
  <si>
    <t>Note: The calculated average greywater greywater supply is to be entered into table A4.6</t>
  </si>
  <si>
    <r>
      <t xml:space="preserve">
Guidance Notes
</t>
    </r>
    <r>
      <rPr>
        <sz val="11"/>
        <color theme="1"/>
        <rFont val="Segoe UI"/>
        <family val="2"/>
      </rPr>
      <t>This table is only to be completed when the greywater system only collects from a proportion of the baths. If all baths serve the greywater collection system, use consumption figure from table A1, in table A4.6</t>
    </r>
  </si>
  <si>
    <r>
      <t xml:space="preserve">
Guidance Notes
</t>
    </r>
    <r>
      <rPr>
        <sz val="11"/>
        <color theme="1"/>
        <rFont val="Segoe UI"/>
        <family val="2"/>
      </rPr>
      <t>This table is only to be completed when the greywater system only collects from a proportion of the showers. If all showers serve the greywater collection system, use consumption figure from table A1, in table A4.6</t>
    </r>
  </si>
  <si>
    <t>Get your company logo here with the premium version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</si>
</sst>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Segoe UI"/>
      <family val="2"/>
    </font>
    <font>
      <b/>
      <sz val="11"/>
      <color theme="1"/>
      <name val="Segoe UI"/>
      <family val="2"/>
    </font>
    <font>
      <b/>
      <sz val="14"/>
      <color theme="1"/>
      <name val="Segoe UI"/>
      <family val="2"/>
    </font>
    <font>
      <b/>
      <sz val="14"/>
      <color rgb="FF00B050"/>
      <name val="Segoe UI"/>
      <family val="2"/>
    </font>
    <font>
      <sz val="10"/>
      <color theme="1"/>
      <name val="Segoe UI"/>
      <family val="2"/>
    </font>
    <font>
      <sz val="14"/>
      <color theme="1"/>
      <name val="Segoe UI"/>
      <family val="2"/>
    </font>
    <font>
      <b/>
      <sz val="10"/>
      <color theme="1"/>
      <name val="Segoe UI"/>
      <family val="2"/>
    </font>
    <font>
      <vertAlign val="superscript"/>
      <sz val="10"/>
      <color theme="1"/>
      <name val="Segoe UI"/>
      <family val="2"/>
    </font>
    <font>
      <u/>
      <sz val="11"/>
      <color theme="10"/>
      <name val="Calibri"/>
      <family val="2"/>
      <scheme val="minor"/>
    </font>
  </fonts>
  <fills count="6">
    <fill>
      <patternFill patternType="none"/>
    </fill>
    <fill>
      <patternFill patternType="gray125"/>
    </fill>
    <fill>
      <patternFill patternType="solid">
        <fgColor rgb="FFC2E49C"/>
        <bgColor indexed="64"/>
      </patternFill>
    </fill>
    <fill>
      <patternFill patternType="solid">
        <fgColor rgb="FFE5F3D5"/>
        <bgColor indexed="64"/>
      </patternFill>
    </fill>
    <fill>
      <patternFill patternType="solid">
        <fgColor theme="0"/>
        <bgColor indexed="64"/>
      </patternFill>
    </fill>
    <fill>
      <patternFill patternType="solid">
        <fgColor rgb="FFF5FF6D"/>
        <bgColor indexed="64"/>
      </patternFill>
    </fill>
  </fills>
  <borders count="35">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cellStyleXfs>
  <cellXfs count="221">
    <xf numFmtId="0" fontId="0" fillId="0" borderId="0" xfId="0"/>
    <xf numFmtId="0" fontId="1" fillId="4" borderId="0" xfId="0" applyFont="1" applyFill="1" applyBorder="1"/>
    <xf numFmtId="0" fontId="1" fillId="4" borderId="0" xfId="0" applyFont="1" applyFill="1"/>
    <xf numFmtId="0" fontId="1" fillId="4" borderId="0" xfId="0" applyFont="1" applyFill="1" applyBorder="1" applyAlignment="1"/>
    <xf numFmtId="0" fontId="5" fillId="4" borderId="0" xfId="0" applyFont="1" applyFill="1" applyBorder="1" applyAlignment="1">
      <alignment horizontal="left"/>
    </xf>
    <xf numFmtId="0" fontId="1" fillId="4" borderId="0" xfId="0" applyFont="1" applyFill="1" applyProtection="1">
      <protection hidden="1"/>
    </xf>
    <xf numFmtId="0" fontId="1" fillId="0" borderId="0" xfId="0" applyFont="1" applyProtection="1">
      <protection hidden="1"/>
    </xf>
    <xf numFmtId="0" fontId="1" fillId="4" borderId="0" xfId="0" applyFont="1" applyFill="1" applyBorder="1" applyProtection="1">
      <protection hidden="1"/>
    </xf>
    <xf numFmtId="0" fontId="3" fillId="4" borderId="1" xfId="0" applyFont="1" applyFill="1" applyBorder="1" applyAlignment="1" applyProtection="1">
      <protection hidden="1"/>
    </xf>
    <xf numFmtId="0" fontId="1" fillId="0" borderId="2" xfId="0" applyFont="1" applyBorder="1" applyProtection="1">
      <protection hidden="1"/>
    </xf>
    <xf numFmtId="0" fontId="1" fillId="0" borderId="2" xfId="0" quotePrefix="1" applyFont="1" applyBorder="1" applyAlignment="1" applyProtection="1">
      <alignment horizontal="center"/>
      <protection hidden="1"/>
    </xf>
    <xf numFmtId="0" fontId="1" fillId="0" borderId="5" xfId="0" quotePrefix="1" applyFont="1" applyBorder="1" applyAlignment="1" applyProtection="1">
      <alignment horizontal="center"/>
      <protection hidden="1"/>
    </xf>
    <xf numFmtId="0" fontId="2" fillId="0" borderId="2" xfId="0" applyFont="1" applyBorder="1" applyAlignment="1" applyProtection="1">
      <alignment vertical="top" wrapText="1"/>
      <protection hidden="1"/>
    </xf>
    <xf numFmtId="0" fontId="2" fillId="0" borderId="2" xfId="0" applyFont="1" applyBorder="1" applyAlignment="1" applyProtection="1">
      <alignment horizontal="right" vertical="top" wrapText="1"/>
      <protection hidden="1"/>
    </xf>
    <xf numFmtId="0" fontId="2" fillId="0" borderId="5" xfId="0" applyFont="1" applyBorder="1" applyAlignment="1" applyProtection="1">
      <alignment horizontal="right" vertical="top" wrapText="1"/>
      <protection hidden="1"/>
    </xf>
    <xf numFmtId="0" fontId="2" fillId="0" borderId="4" xfId="0" applyFont="1" applyBorder="1" applyProtection="1">
      <protection hidden="1"/>
    </xf>
    <xf numFmtId="0" fontId="2" fillId="3" borderId="2" xfId="0" quotePrefix="1" applyFont="1" applyFill="1" applyBorder="1" applyProtection="1">
      <protection hidden="1"/>
    </xf>
    <xf numFmtId="0" fontId="1" fillId="2" borderId="2" xfId="0" applyFont="1" applyFill="1" applyBorder="1" applyProtection="1">
      <protection hidden="1"/>
    </xf>
    <xf numFmtId="0" fontId="1" fillId="0" borderId="4" xfId="0" applyFont="1" applyBorder="1" applyAlignment="1" applyProtection="1">
      <alignment horizontal="left"/>
      <protection hidden="1"/>
    </xf>
    <xf numFmtId="0" fontId="2" fillId="3" borderId="8" xfId="0" quotePrefix="1" applyFont="1" applyFill="1" applyBorder="1" applyProtection="1">
      <protection hidden="1"/>
    </xf>
    <xf numFmtId="0" fontId="1" fillId="4" borderId="2" xfId="0" applyFont="1" applyFill="1" applyBorder="1" applyProtection="1">
      <protection hidden="1"/>
    </xf>
    <xf numFmtId="0" fontId="1" fillId="4" borderId="24" xfId="0" applyFont="1" applyFill="1" applyBorder="1" applyProtection="1">
      <protection hidden="1"/>
    </xf>
    <xf numFmtId="0" fontId="1" fillId="4" borderId="11" xfId="0" applyFont="1" applyFill="1" applyBorder="1" applyProtection="1">
      <protection hidden="1"/>
    </xf>
    <xf numFmtId="0" fontId="1" fillId="4" borderId="25" xfId="0" applyFont="1" applyFill="1" applyBorder="1" applyProtection="1">
      <protection hidden="1"/>
    </xf>
    <xf numFmtId="0" fontId="1" fillId="4" borderId="26" xfId="0" applyFont="1" applyFill="1" applyBorder="1" applyProtection="1">
      <protection hidden="1"/>
    </xf>
    <xf numFmtId="0" fontId="1" fillId="4" borderId="27" xfId="0" applyFont="1" applyFill="1" applyBorder="1" applyProtection="1">
      <protection hidden="1"/>
    </xf>
    <xf numFmtId="0" fontId="1" fillId="4" borderId="28" xfId="0" applyFont="1" applyFill="1" applyBorder="1" applyProtection="1">
      <protection hidden="1"/>
    </xf>
    <xf numFmtId="0" fontId="1" fillId="4" borderId="29" xfId="0" applyFont="1" applyFill="1" applyBorder="1" applyProtection="1">
      <protection hidden="1"/>
    </xf>
    <xf numFmtId="0" fontId="2" fillId="4" borderId="0" xfId="0" applyFont="1" applyFill="1" applyBorder="1" applyProtection="1">
      <protection hidden="1"/>
    </xf>
    <xf numFmtId="0" fontId="1" fillId="0" borderId="0" xfId="0" applyFont="1" applyBorder="1" applyProtection="1">
      <protection hidden="1"/>
    </xf>
    <xf numFmtId="0" fontId="1" fillId="2" borderId="5" xfId="0" applyFont="1" applyFill="1" applyBorder="1" applyProtection="1">
      <protection hidden="1"/>
    </xf>
    <xf numFmtId="0" fontId="7" fillId="4" borderId="5" xfId="0" applyFont="1" applyFill="1" applyBorder="1" applyAlignment="1" applyProtection="1">
      <alignment horizontal="center" vertical="justify" wrapText="1"/>
      <protection hidden="1"/>
    </xf>
    <xf numFmtId="0" fontId="1" fillId="4" borderId="0" xfId="0" applyFont="1" applyFill="1" applyBorder="1" applyAlignment="1" applyProtection="1">
      <protection hidden="1"/>
    </xf>
    <xf numFmtId="0" fontId="5" fillId="4" borderId="16" xfId="0" applyFont="1" applyFill="1" applyBorder="1" applyProtection="1">
      <protection hidden="1"/>
    </xf>
    <xf numFmtId="0" fontId="7" fillId="4" borderId="12" xfId="0" applyFont="1" applyFill="1" applyBorder="1" applyAlignment="1" applyProtection="1">
      <alignment horizontal="center"/>
      <protection hidden="1"/>
    </xf>
    <xf numFmtId="0" fontId="7" fillId="4" borderId="15" xfId="0" quotePrefix="1" applyFont="1" applyFill="1" applyBorder="1" applyAlignment="1" applyProtection="1">
      <alignment horizontal="center"/>
      <protection hidden="1"/>
    </xf>
    <xf numFmtId="0" fontId="7" fillId="4" borderId="4" xfId="0" applyFont="1" applyFill="1" applyBorder="1" applyAlignment="1" applyProtection="1">
      <alignment vertical="top" wrapText="1"/>
      <protection hidden="1"/>
    </xf>
    <xf numFmtId="0" fontId="7" fillId="4" borderId="2" xfId="0" applyFont="1" applyFill="1" applyBorder="1" applyAlignment="1" applyProtection="1">
      <alignment horizontal="center" vertical="top" wrapText="1"/>
      <protection hidden="1"/>
    </xf>
    <xf numFmtId="0" fontId="1" fillId="4" borderId="4" xfId="0" applyFont="1" applyFill="1" applyBorder="1" applyAlignment="1" applyProtection="1">
      <alignment horizontal="left"/>
      <protection hidden="1"/>
    </xf>
    <xf numFmtId="0" fontId="2" fillId="4" borderId="4" xfId="0" applyFont="1" applyFill="1" applyBorder="1" applyProtection="1">
      <protection hidden="1"/>
    </xf>
    <xf numFmtId="0" fontId="1" fillId="4" borderId="2" xfId="0" applyFont="1" applyFill="1" applyBorder="1" applyAlignment="1" applyProtection="1">
      <alignment horizontal="right" wrapText="1"/>
      <protection hidden="1"/>
    </xf>
    <xf numFmtId="0" fontId="1" fillId="4" borderId="2" xfId="0" applyFont="1" applyFill="1" applyBorder="1" applyAlignment="1" applyProtection="1">
      <alignment horizontal="right"/>
      <protection hidden="1"/>
    </xf>
    <xf numFmtId="0" fontId="1" fillId="4" borderId="14" xfId="0" applyFont="1" applyFill="1" applyBorder="1" applyProtection="1">
      <protection hidden="1"/>
    </xf>
    <xf numFmtId="0" fontId="2" fillId="4" borderId="0" xfId="0" applyFont="1" applyFill="1" applyBorder="1" applyAlignment="1" applyProtection="1">
      <alignment vertical="top"/>
      <protection hidden="1"/>
    </xf>
    <xf numFmtId="0" fontId="1" fillId="4" borderId="0" xfId="0" applyFont="1" applyFill="1" applyBorder="1" applyAlignment="1" applyProtection="1">
      <alignment vertical="justify"/>
      <protection hidden="1"/>
    </xf>
    <xf numFmtId="0" fontId="1" fillId="4" borderId="27" xfId="0" applyFont="1" applyFill="1" applyBorder="1" applyAlignment="1" applyProtection="1">
      <alignment vertical="justify"/>
      <protection hidden="1"/>
    </xf>
    <xf numFmtId="0" fontId="5" fillId="0" borderId="16" xfId="0" applyFont="1" applyBorder="1" applyProtection="1">
      <protection hidden="1"/>
    </xf>
    <xf numFmtId="0" fontId="7" fillId="0" borderId="12" xfId="0" applyFont="1" applyBorder="1" applyAlignment="1" applyProtection="1">
      <alignment horizontal="center"/>
      <protection hidden="1"/>
    </xf>
    <xf numFmtId="0" fontId="7" fillId="0" borderId="15" xfId="0" quotePrefix="1" applyFont="1" applyBorder="1" applyAlignment="1" applyProtection="1">
      <alignment horizontal="center"/>
      <protection hidden="1"/>
    </xf>
    <xf numFmtId="0" fontId="7" fillId="0" borderId="4" xfId="0" applyFont="1" applyBorder="1" applyAlignment="1" applyProtection="1">
      <alignment vertical="top" wrapText="1"/>
      <protection hidden="1"/>
    </xf>
    <xf numFmtId="0" fontId="7" fillId="0" borderId="2" xfId="0" applyFont="1" applyBorder="1" applyAlignment="1" applyProtection="1">
      <alignment horizontal="center" vertical="top" wrapText="1"/>
      <protection hidden="1"/>
    </xf>
    <xf numFmtId="0" fontId="7" fillId="0" borderId="5" xfId="0" applyFont="1" applyBorder="1" applyAlignment="1" applyProtection="1">
      <alignment horizontal="center" vertical="justify" wrapText="1"/>
      <protection hidden="1"/>
    </xf>
    <xf numFmtId="0" fontId="1" fillId="0" borderId="2" xfId="0" applyFont="1" applyBorder="1" applyAlignment="1" applyProtection="1">
      <alignment horizontal="right" wrapText="1"/>
      <protection hidden="1"/>
    </xf>
    <xf numFmtId="0" fontId="1" fillId="0" borderId="2" xfId="0" applyFont="1" applyBorder="1" applyAlignment="1" applyProtection="1">
      <alignment horizontal="right"/>
      <protection hidden="1"/>
    </xf>
    <xf numFmtId="0" fontId="1" fillId="0" borderId="14" xfId="0" applyFont="1" applyBorder="1" applyProtection="1">
      <protection hidden="1"/>
    </xf>
    <xf numFmtId="0" fontId="1" fillId="4" borderId="5" xfId="0" applyFont="1" applyFill="1" applyBorder="1" applyAlignment="1" applyProtection="1">
      <alignment horizontal="center"/>
      <protection hidden="1"/>
    </xf>
    <xf numFmtId="0" fontId="1" fillId="4" borderId="2" xfId="0" applyFont="1" applyFill="1" applyBorder="1" applyAlignment="1" applyProtection="1">
      <alignment horizontal="center" vertical="center"/>
      <protection hidden="1"/>
    </xf>
    <xf numFmtId="0" fontId="1" fillId="4" borderId="5" xfId="0" applyFont="1" applyFill="1" applyBorder="1" applyAlignment="1" applyProtection="1">
      <alignment horizontal="center" vertical="center"/>
      <protection hidden="1"/>
    </xf>
    <xf numFmtId="0" fontId="5" fillId="4" borderId="4" xfId="0" applyFont="1" applyFill="1" applyBorder="1" applyAlignment="1" applyProtection="1">
      <protection hidden="1"/>
    </xf>
    <xf numFmtId="0" fontId="5" fillId="4" borderId="2" xfId="0" applyFont="1" applyFill="1" applyBorder="1" applyAlignment="1" applyProtection="1">
      <protection hidden="1"/>
    </xf>
    <xf numFmtId="0" fontId="5" fillId="4" borderId="0" xfId="0" applyFont="1" applyFill="1" applyBorder="1" applyAlignment="1" applyProtection="1">
      <alignment horizontal="left"/>
      <protection hidden="1"/>
    </xf>
    <xf numFmtId="0" fontId="5" fillId="4" borderId="5" xfId="0" applyFont="1" applyFill="1" applyBorder="1" applyAlignment="1" applyProtection="1">
      <alignment horizontal="center" vertical="center"/>
      <protection hidden="1"/>
    </xf>
    <xf numFmtId="0" fontId="5" fillId="4" borderId="9" xfId="0" applyFont="1" applyFill="1" applyBorder="1" applyAlignment="1" applyProtection="1">
      <alignment horizontal="center" vertical="center"/>
      <protection hidden="1"/>
    </xf>
    <xf numFmtId="2" fontId="1" fillId="3" borderId="2" xfId="0" applyNumberFormat="1" applyFont="1" applyFill="1" applyBorder="1" applyAlignment="1" applyProtection="1">
      <alignment horizontal="center" vertical="center"/>
      <protection hidden="1"/>
    </xf>
    <xf numFmtId="0" fontId="1" fillId="0" borderId="5" xfId="0" applyFont="1" applyBorder="1" applyAlignment="1" applyProtection="1">
      <alignment horizontal="center" vertical="center"/>
      <protection hidden="1"/>
    </xf>
    <xf numFmtId="0" fontId="1" fillId="0" borderId="2" xfId="0" applyFont="1" applyFill="1" applyBorder="1" applyAlignment="1" applyProtection="1">
      <alignment horizontal="center" vertical="center" wrapText="1"/>
      <protection hidden="1"/>
    </xf>
    <xf numFmtId="2" fontId="1" fillId="0" borderId="5" xfId="0" applyNumberFormat="1" applyFont="1" applyBorder="1" applyAlignment="1" applyProtection="1">
      <alignment horizontal="center" vertical="center"/>
      <protection hidden="1"/>
    </xf>
    <xf numFmtId="164" fontId="1" fillId="3" borderId="5" xfId="0" applyNumberFormat="1" applyFont="1" applyFill="1" applyBorder="1" applyAlignment="1" applyProtection="1">
      <alignment horizontal="center" vertical="center"/>
      <protection hidden="1"/>
    </xf>
    <xf numFmtId="2" fontId="2" fillId="0" borderId="9" xfId="0" applyNumberFormat="1" applyFont="1" applyBorder="1" applyAlignment="1" applyProtection="1">
      <alignment horizontal="center" vertical="center"/>
      <protection hidden="1"/>
    </xf>
    <xf numFmtId="0" fontId="1" fillId="4" borderId="13" xfId="0" applyFont="1" applyFill="1" applyBorder="1" applyAlignment="1" applyProtection="1">
      <alignment horizontal="center" vertical="center"/>
      <protection hidden="1"/>
    </xf>
    <xf numFmtId="0" fontId="1" fillId="0" borderId="2"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2" fillId="4" borderId="0" xfId="0" applyFont="1" applyFill="1" applyBorder="1" applyAlignment="1" applyProtection="1">
      <alignment vertical="top" wrapText="1"/>
      <protection hidden="1"/>
    </xf>
    <xf numFmtId="0" fontId="1" fillId="4" borderId="5" xfId="0" applyFont="1" applyFill="1" applyBorder="1" applyAlignment="1" applyProtection="1">
      <alignment horizontal="center" vertical="center" wrapText="1"/>
      <protection hidden="1"/>
    </xf>
    <xf numFmtId="0" fontId="7" fillId="4" borderId="16" xfId="0" applyFont="1" applyFill="1" applyBorder="1" applyAlignment="1" applyProtection="1">
      <alignment horizontal="center"/>
      <protection hidden="1"/>
    </xf>
    <xf numFmtId="0" fontId="7" fillId="4" borderId="5" xfId="0" applyFont="1" applyFill="1" applyBorder="1" applyAlignment="1" applyProtection="1">
      <alignment horizontal="center" vertical="top" wrapText="1"/>
      <protection hidden="1"/>
    </xf>
    <xf numFmtId="0" fontId="2" fillId="4" borderId="4" xfId="0" applyFont="1" applyFill="1" applyBorder="1" applyAlignment="1" applyProtection="1">
      <alignment horizontal="right" wrapText="1"/>
      <protection hidden="1"/>
    </xf>
    <xf numFmtId="0" fontId="1" fillId="4" borderId="2" xfId="0" applyFont="1" applyFill="1" applyBorder="1" applyAlignment="1" applyProtection="1">
      <alignment horizontal="center" vertical="center" wrapText="1"/>
      <protection hidden="1"/>
    </xf>
    <xf numFmtId="0" fontId="1" fillId="4" borderId="4" xfId="0" quotePrefix="1" applyFont="1" applyFill="1" applyBorder="1" applyAlignment="1" applyProtection="1">
      <alignment vertical="justify"/>
      <protection hidden="1"/>
    </xf>
    <xf numFmtId="0" fontId="1" fillId="4" borderId="0" xfId="0" applyFont="1" applyFill="1" applyBorder="1" applyAlignment="1" applyProtection="1">
      <alignment vertical="top" wrapText="1"/>
      <protection hidden="1"/>
    </xf>
    <xf numFmtId="0" fontId="1" fillId="4" borderId="0" xfId="0" applyFont="1" applyFill="1" applyBorder="1" applyAlignment="1" applyProtection="1">
      <alignment horizontal="left" vertical="top"/>
      <protection hidden="1"/>
    </xf>
    <xf numFmtId="0" fontId="1" fillId="4" borderId="14" xfId="0" quotePrefix="1" applyFont="1" applyFill="1" applyBorder="1" applyAlignment="1" applyProtection="1">
      <alignment vertical="justify"/>
      <protection hidden="1"/>
    </xf>
    <xf numFmtId="0" fontId="1" fillId="4" borderId="19" xfId="0" quotePrefix="1" applyFont="1" applyFill="1" applyBorder="1" applyAlignment="1" applyProtection="1">
      <alignment vertical="justify"/>
      <protection hidden="1"/>
    </xf>
    <xf numFmtId="0" fontId="1" fillId="4" borderId="20" xfId="0" applyFont="1" applyFill="1" applyBorder="1" applyAlignment="1" applyProtection="1">
      <alignment horizontal="center" vertical="center"/>
      <protection hidden="1"/>
    </xf>
    <xf numFmtId="0" fontId="7" fillId="4" borderId="8" xfId="0" applyFont="1" applyFill="1" applyBorder="1" applyAlignment="1" applyProtection="1">
      <alignment horizontal="center" vertical="top" wrapText="1"/>
      <protection hidden="1"/>
    </xf>
    <xf numFmtId="0" fontId="7" fillId="4" borderId="15" xfId="0" applyFont="1" applyFill="1" applyBorder="1" applyAlignment="1" applyProtection="1">
      <alignment horizontal="center"/>
      <protection hidden="1"/>
    </xf>
    <xf numFmtId="0" fontId="7" fillId="4" borderId="2" xfId="0" applyFont="1" applyFill="1" applyBorder="1" applyAlignment="1" applyProtection="1">
      <alignment horizontal="left" vertical="top" wrapText="1"/>
      <protection hidden="1"/>
    </xf>
    <xf numFmtId="0" fontId="7" fillId="4" borderId="5" xfId="0" applyFont="1" applyFill="1" applyBorder="1" applyAlignment="1" applyProtection="1">
      <alignment horizontal="left" vertical="top" wrapText="1"/>
      <protection hidden="1"/>
    </xf>
    <xf numFmtId="0" fontId="7" fillId="4" borderId="9" xfId="0" applyFont="1" applyFill="1" applyBorder="1" applyAlignment="1" applyProtection="1">
      <alignment horizontal="center" vertical="top" wrapText="1"/>
      <protection hidden="1"/>
    </xf>
    <xf numFmtId="0" fontId="1" fillId="4" borderId="0" xfId="0" applyFont="1" applyFill="1" applyBorder="1" applyAlignment="1">
      <alignment wrapText="1"/>
    </xf>
    <xf numFmtId="0" fontId="2" fillId="4" borderId="0" xfId="0" applyFont="1" applyFill="1" applyBorder="1" applyAlignment="1">
      <alignment wrapText="1"/>
    </xf>
    <xf numFmtId="0" fontId="5" fillId="4" borderId="9" xfId="0" applyFont="1" applyFill="1" applyBorder="1" applyAlignment="1">
      <alignment horizontal="center"/>
    </xf>
    <xf numFmtId="0" fontId="7" fillId="4" borderId="15" xfId="0" applyFont="1" applyFill="1" applyBorder="1" applyAlignment="1"/>
    <xf numFmtId="0" fontId="5" fillId="4" borderId="23" xfId="0" applyFont="1" applyFill="1" applyBorder="1" applyAlignment="1">
      <alignment horizontal="center" vertical="center"/>
    </xf>
    <xf numFmtId="0" fontId="1" fillId="0" borderId="5" xfId="0" applyFont="1" applyBorder="1" applyProtection="1">
      <protection hidden="1"/>
    </xf>
    <xf numFmtId="0" fontId="1" fillId="3" borderId="4" xfId="0" applyFont="1" applyFill="1" applyBorder="1" applyAlignment="1" applyProtection="1">
      <alignment horizontal="center" vertical="center"/>
      <protection hidden="1"/>
    </xf>
    <xf numFmtId="0" fontId="2" fillId="0" borderId="17" xfId="0" applyFont="1" applyBorder="1" applyAlignment="1" applyProtection="1">
      <alignment horizontal="right" vertical="top" wrapText="1"/>
      <protection hidden="1"/>
    </xf>
    <xf numFmtId="0" fontId="2" fillId="0" borderId="6" xfId="0" applyFont="1" applyBorder="1" applyProtection="1">
      <protection hidden="1"/>
    </xf>
    <xf numFmtId="0" fontId="1" fillId="0" borderId="5" xfId="0" applyFont="1" applyBorder="1" applyAlignment="1" applyProtection="1">
      <alignment wrapText="1"/>
      <protection hidden="1"/>
    </xf>
    <xf numFmtId="0" fontId="1" fillId="0" borderId="6" xfId="0" applyFont="1" applyBorder="1" applyProtection="1">
      <protection hidden="1"/>
    </xf>
    <xf numFmtId="2" fontId="1" fillId="3" borderId="4" xfId="0" applyNumberFormat="1" applyFont="1" applyFill="1" applyBorder="1" applyAlignment="1" applyProtection="1">
      <alignment horizontal="center" vertical="center"/>
      <protection hidden="1"/>
    </xf>
    <xf numFmtId="0" fontId="2" fillId="2" borderId="12" xfId="0" applyFont="1" applyFill="1" applyBorder="1" applyProtection="1">
      <protection hidden="1"/>
    </xf>
    <xf numFmtId="0" fontId="1" fillId="3" borderId="15" xfId="0" applyFont="1" applyFill="1" applyBorder="1" applyAlignment="1" applyProtection="1">
      <alignment horizontal="center" vertical="center"/>
      <protection hidden="1"/>
    </xf>
    <xf numFmtId="0" fontId="1" fillId="4" borderId="13" xfId="0" applyFont="1" applyFill="1" applyBorder="1" applyProtection="1">
      <protection hidden="1"/>
    </xf>
    <xf numFmtId="0" fontId="1" fillId="4" borderId="3" xfId="0" applyFont="1" applyFill="1" applyBorder="1" applyProtection="1">
      <protection hidden="1"/>
    </xf>
    <xf numFmtId="0" fontId="1" fillId="4" borderId="33" xfId="0" applyFont="1" applyFill="1" applyBorder="1" applyProtection="1">
      <protection hidden="1"/>
    </xf>
    <xf numFmtId="0" fontId="1" fillId="4" borderId="34" xfId="0" applyFont="1" applyFill="1" applyBorder="1" applyProtection="1">
      <protection hidden="1"/>
    </xf>
    <xf numFmtId="0" fontId="1" fillId="4" borderId="34" xfId="0" applyFont="1" applyFill="1" applyBorder="1" applyAlignment="1" applyProtection="1">
      <alignment vertical="justify"/>
      <protection hidden="1"/>
    </xf>
    <xf numFmtId="0" fontId="1" fillId="4" borderId="15" xfId="0" applyFont="1" applyFill="1" applyBorder="1" applyProtection="1">
      <protection hidden="1"/>
    </xf>
    <xf numFmtId="0" fontId="1" fillId="4" borderId="16" xfId="0" applyFont="1" applyFill="1" applyBorder="1" applyProtection="1">
      <protection hidden="1"/>
    </xf>
    <xf numFmtId="0" fontId="1" fillId="4" borderId="13" xfId="0" applyFont="1" applyFill="1" applyBorder="1"/>
    <xf numFmtId="0" fontId="1" fillId="4" borderId="3" xfId="0" applyFont="1" applyFill="1" applyBorder="1"/>
    <xf numFmtId="0" fontId="1" fillId="4" borderId="14" xfId="0" applyFont="1" applyFill="1" applyBorder="1"/>
    <xf numFmtId="0" fontId="1" fillId="4" borderId="33" xfId="0" applyFont="1" applyFill="1" applyBorder="1"/>
    <xf numFmtId="0" fontId="1" fillId="4" borderId="34" xfId="0" applyFont="1" applyFill="1" applyBorder="1"/>
    <xf numFmtId="0" fontId="1" fillId="4" borderId="32" xfId="0" applyFont="1" applyFill="1" applyBorder="1" applyAlignment="1" applyProtection="1">
      <alignment vertical="top" wrapText="1"/>
      <protection hidden="1"/>
    </xf>
    <xf numFmtId="0" fontId="1" fillId="4" borderId="16" xfId="0" applyFont="1" applyFill="1" applyBorder="1" applyAlignment="1" applyProtection="1">
      <alignment vertical="justify"/>
      <protection hidden="1"/>
    </xf>
    <xf numFmtId="0" fontId="1" fillId="4" borderId="15" xfId="0" applyFont="1" applyFill="1" applyBorder="1"/>
    <xf numFmtId="0" fontId="1" fillId="4" borderId="32" xfId="0" applyFont="1" applyFill="1" applyBorder="1"/>
    <xf numFmtId="0" fontId="1" fillId="4" borderId="16" xfId="0" applyFont="1" applyFill="1" applyBorder="1"/>
    <xf numFmtId="0" fontId="1" fillId="4" borderId="32" xfId="0" applyFont="1" applyFill="1" applyBorder="1" applyProtection="1">
      <protection hidden="1"/>
    </xf>
    <xf numFmtId="0" fontId="1" fillId="4" borderId="32" xfId="0" applyFont="1" applyFill="1" applyBorder="1" applyAlignment="1" applyProtection="1">
      <alignment vertical="justify"/>
      <protection hidden="1"/>
    </xf>
    <xf numFmtId="0" fontId="9" fillId="4" borderId="0" xfId="1" applyFill="1" applyAlignment="1" applyProtection="1">
      <alignment horizontal="left"/>
      <protection hidden="1"/>
    </xf>
    <xf numFmtId="164" fontId="1" fillId="5" borderId="2" xfId="0" applyNumberFormat="1"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vertical="center"/>
      <protection locked="0" hidden="1"/>
    </xf>
    <xf numFmtId="0" fontId="1" fillId="5" borderId="2" xfId="0" applyFont="1" applyFill="1" applyBorder="1" applyAlignment="1" applyProtection="1">
      <alignment horizontal="center"/>
      <protection locked="0" hidden="1"/>
    </xf>
    <xf numFmtId="0" fontId="5" fillId="5" borderId="15" xfId="0" applyFont="1" applyFill="1" applyBorder="1" applyAlignment="1" applyProtection="1">
      <alignment horizontal="center" vertical="center"/>
      <protection locked="0" hidden="1"/>
    </xf>
    <xf numFmtId="0" fontId="5" fillId="5" borderId="5" xfId="0" applyFont="1" applyFill="1" applyBorder="1" applyAlignment="1" applyProtection="1">
      <alignment horizontal="center" vertical="center"/>
      <protection locked="0" hidden="1"/>
    </xf>
    <xf numFmtId="0" fontId="1" fillId="5" borderId="4" xfId="0" applyFont="1" applyFill="1" applyBorder="1" applyAlignment="1" applyProtection="1">
      <alignment horizontal="center"/>
      <protection locked="0" hidden="1"/>
    </xf>
    <xf numFmtId="0" fontId="7" fillId="5" borderId="7" xfId="0" applyFont="1" applyFill="1" applyBorder="1" applyAlignment="1" applyProtection="1">
      <alignment vertical="top" wrapText="1"/>
      <protection locked="0" hidden="1"/>
    </xf>
    <xf numFmtId="0" fontId="7" fillId="5" borderId="8" xfId="0" applyFont="1" applyFill="1" applyBorder="1" applyAlignment="1" applyProtection="1">
      <alignment horizontal="center" vertical="top" wrapText="1"/>
      <protection locked="0" hidden="1"/>
    </xf>
    <xf numFmtId="0" fontId="5" fillId="5" borderId="15" xfId="0" applyFont="1" applyFill="1" applyBorder="1" applyAlignment="1" applyProtection="1">
      <alignment horizontal="center"/>
      <protection locked="0" hidden="1"/>
    </xf>
    <xf numFmtId="0" fontId="5" fillId="5" borderId="5" xfId="0" applyFont="1" applyFill="1" applyBorder="1" applyAlignment="1" applyProtection="1">
      <alignment horizontal="center"/>
      <protection locked="0" hidden="1"/>
    </xf>
    <xf numFmtId="0" fontId="5" fillId="5" borderId="9" xfId="0" applyFont="1" applyFill="1" applyBorder="1" applyAlignment="1" applyProtection="1">
      <alignment horizontal="center" vertical="center"/>
      <protection locked="0" hidden="1"/>
    </xf>
    <xf numFmtId="0" fontId="1" fillId="4" borderId="30" xfId="0" applyFont="1" applyFill="1" applyBorder="1" applyAlignment="1" applyProtection="1">
      <alignment horizontal="left" vertical="justify"/>
      <protection hidden="1"/>
    </xf>
    <xf numFmtId="0" fontId="1" fillId="4" borderId="10" xfId="0" applyFont="1" applyFill="1" applyBorder="1" applyAlignment="1" applyProtection="1">
      <alignment horizontal="left" vertical="justify"/>
      <protection hidden="1"/>
    </xf>
    <xf numFmtId="0" fontId="1" fillId="4" borderId="31" xfId="0" applyFont="1" applyFill="1" applyBorder="1" applyAlignment="1" applyProtection="1">
      <alignment horizontal="left" vertical="justify"/>
      <protection hidden="1"/>
    </xf>
    <xf numFmtId="0" fontId="1" fillId="4" borderId="30" xfId="0" applyFont="1" applyFill="1" applyBorder="1" applyAlignment="1" applyProtection="1">
      <alignment horizontal="left"/>
      <protection hidden="1"/>
    </xf>
    <xf numFmtId="0" fontId="1" fillId="4" borderId="10" xfId="0" applyFont="1" applyFill="1" applyBorder="1" applyAlignment="1" applyProtection="1">
      <alignment horizontal="left"/>
      <protection hidden="1"/>
    </xf>
    <xf numFmtId="0" fontId="1" fillId="4" borderId="31" xfId="0" applyFont="1" applyFill="1" applyBorder="1" applyAlignment="1" applyProtection="1">
      <alignment horizontal="left"/>
      <protection hidden="1"/>
    </xf>
    <xf numFmtId="0" fontId="1" fillId="0" borderId="6" xfId="0" applyFont="1" applyBorder="1" applyAlignment="1" applyProtection="1">
      <alignment horizontal="center"/>
      <protection hidden="1"/>
    </xf>
    <xf numFmtId="0" fontId="1" fillId="0" borderId="4" xfId="0" applyFont="1" applyBorder="1" applyAlignment="1" applyProtection="1">
      <alignment horizontal="center"/>
      <protection hidden="1"/>
    </xf>
    <xf numFmtId="0" fontId="2" fillId="0" borderId="6" xfId="0" applyFont="1" applyBorder="1" applyAlignment="1" applyProtection="1">
      <alignment horizontal="left" vertical="top"/>
      <protection hidden="1"/>
    </xf>
    <xf numFmtId="0" fontId="2" fillId="0" borderId="4" xfId="0" applyFont="1" applyBorder="1" applyAlignment="1" applyProtection="1">
      <alignment horizontal="left" vertical="top"/>
      <protection hidden="1"/>
    </xf>
    <xf numFmtId="0" fontId="1" fillId="0" borderId="6" xfId="0" applyFont="1" applyBorder="1" applyAlignment="1" applyProtection="1">
      <alignment horizontal="left"/>
      <protection hidden="1"/>
    </xf>
    <xf numFmtId="0" fontId="1" fillId="0" borderId="4" xfId="0" applyFont="1" applyBorder="1" applyAlignment="1" applyProtection="1">
      <alignment horizontal="left"/>
      <protection hidden="1"/>
    </xf>
    <xf numFmtId="0" fontId="1" fillId="0" borderId="3" xfId="0" applyFont="1" applyBorder="1" applyAlignment="1" applyProtection="1">
      <alignment horizontal="left" vertical="top"/>
      <protection hidden="1"/>
    </xf>
    <xf numFmtId="0" fontId="1" fillId="0" borderId="14" xfId="0" applyFont="1" applyBorder="1" applyAlignment="1" applyProtection="1">
      <alignment horizontal="left" vertical="top"/>
      <protection hidden="1"/>
    </xf>
    <xf numFmtId="0" fontId="1" fillId="0" borderId="32" xfId="0" applyFont="1" applyBorder="1" applyAlignment="1" applyProtection="1">
      <alignment horizontal="left" vertical="top"/>
      <protection hidden="1"/>
    </xf>
    <xf numFmtId="0" fontId="1" fillId="0" borderId="16" xfId="0" applyFont="1" applyBorder="1" applyAlignment="1" applyProtection="1">
      <alignment horizontal="left" vertical="top"/>
      <protection hidden="1"/>
    </xf>
    <xf numFmtId="0" fontId="1" fillId="0" borderId="6" xfId="0" applyFont="1" applyBorder="1" applyAlignment="1" applyProtection="1">
      <alignment horizontal="left" vertical="top"/>
      <protection hidden="1"/>
    </xf>
    <xf numFmtId="0" fontId="1" fillId="0" borderId="4" xfId="0" applyFont="1" applyBorder="1" applyAlignment="1" applyProtection="1">
      <alignment horizontal="left" vertical="top"/>
      <protection hidden="1"/>
    </xf>
    <xf numFmtId="0" fontId="2" fillId="0" borderId="6" xfId="0" applyFont="1" applyBorder="1" applyAlignment="1" applyProtection="1">
      <alignment horizontal="left"/>
      <protection hidden="1"/>
    </xf>
    <xf numFmtId="0" fontId="2" fillId="0" borderId="4" xfId="0" applyFont="1" applyBorder="1" applyAlignment="1" applyProtection="1">
      <alignment horizontal="left"/>
      <protection hidden="1"/>
    </xf>
    <xf numFmtId="0" fontId="1" fillId="4" borderId="30" xfId="0" applyFont="1" applyFill="1" applyBorder="1" applyAlignment="1" applyProtection="1">
      <alignment horizontal="left" vertical="top"/>
      <protection hidden="1"/>
    </xf>
    <xf numFmtId="0" fontId="1" fillId="4" borderId="10" xfId="0" applyFont="1" applyFill="1" applyBorder="1" applyAlignment="1" applyProtection="1">
      <alignment horizontal="left" vertical="top"/>
      <protection hidden="1"/>
    </xf>
    <xf numFmtId="0" fontId="1" fillId="4" borderId="31" xfId="0" applyFont="1" applyFill="1" applyBorder="1" applyAlignment="1" applyProtection="1">
      <alignment horizontal="left" vertical="top"/>
      <protection hidden="1"/>
    </xf>
    <xf numFmtId="0" fontId="1" fillId="4" borderId="24" xfId="0" applyFont="1" applyFill="1" applyBorder="1" applyAlignment="1" applyProtection="1">
      <alignment horizontal="left" vertical="justify" wrapText="1"/>
      <protection hidden="1"/>
    </xf>
    <xf numFmtId="0" fontId="1" fillId="4" borderId="11" xfId="0" applyFont="1" applyFill="1" applyBorder="1" applyAlignment="1" applyProtection="1">
      <alignment horizontal="left" vertical="justify"/>
      <protection hidden="1"/>
    </xf>
    <xf numFmtId="0" fontId="1" fillId="4" borderId="25" xfId="0" applyFont="1" applyFill="1" applyBorder="1" applyAlignment="1" applyProtection="1">
      <alignment horizontal="left" vertical="justify"/>
      <protection hidden="1"/>
    </xf>
    <xf numFmtId="0" fontId="1" fillId="4" borderId="26" xfId="0" applyFont="1" applyFill="1" applyBorder="1" applyAlignment="1" applyProtection="1">
      <alignment horizontal="left" vertical="justify"/>
      <protection hidden="1"/>
    </xf>
    <xf numFmtId="0" fontId="1" fillId="4" borderId="0" xfId="0" applyFont="1" applyFill="1" applyBorder="1" applyAlignment="1" applyProtection="1">
      <alignment horizontal="left" vertical="justify"/>
      <protection hidden="1"/>
    </xf>
    <xf numFmtId="0" fontId="1" fillId="4" borderId="27" xfId="0" applyFont="1" applyFill="1" applyBorder="1" applyAlignment="1" applyProtection="1">
      <alignment horizontal="left" vertical="justify"/>
      <protection hidden="1"/>
    </xf>
    <xf numFmtId="0" fontId="1" fillId="4" borderId="28" xfId="0" applyFont="1" applyFill="1" applyBorder="1" applyAlignment="1" applyProtection="1">
      <alignment horizontal="left" vertical="justify"/>
      <protection hidden="1"/>
    </xf>
    <xf numFmtId="0" fontId="1" fillId="4" borderId="1" xfId="0" applyFont="1" applyFill="1" applyBorder="1" applyAlignment="1" applyProtection="1">
      <alignment horizontal="left" vertical="justify"/>
      <protection hidden="1"/>
    </xf>
    <xf numFmtId="0" fontId="1" fillId="4" borderId="29" xfId="0" applyFont="1" applyFill="1" applyBorder="1" applyAlignment="1" applyProtection="1">
      <alignment horizontal="left" vertical="justify"/>
      <protection hidden="1"/>
    </xf>
    <xf numFmtId="0" fontId="1" fillId="4" borderId="0" xfId="0" applyFont="1" applyFill="1" applyBorder="1" applyAlignment="1" applyProtection="1">
      <alignment horizontal="left" vertical="justify" wrapText="1"/>
      <protection hidden="1"/>
    </xf>
    <xf numFmtId="0" fontId="1" fillId="2" borderId="2" xfId="0" applyFont="1" applyFill="1" applyBorder="1" applyAlignment="1" applyProtection="1">
      <alignment horizontal="left" vertical="top" wrapText="1"/>
      <protection hidden="1"/>
    </xf>
    <xf numFmtId="0" fontId="2" fillId="2" borderId="8" xfId="0" applyFont="1" applyFill="1" applyBorder="1" applyAlignment="1" applyProtection="1">
      <alignment horizontal="left" vertical="top" wrapText="1"/>
      <protection hidden="1"/>
    </xf>
    <xf numFmtId="0" fontId="1" fillId="0" borderId="5" xfId="0" applyFont="1" applyBorder="1" applyAlignment="1" applyProtection="1">
      <alignment horizontal="left"/>
      <protection hidden="1"/>
    </xf>
    <xf numFmtId="0" fontId="1" fillId="2" borderId="3" xfId="0" applyFont="1" applyFill="1" applyBorder="1" applyAlignment="1" applyProtection="1">
      <alignment horizontal="left"/>
      <protection hidden="1"/>
    </xf>
    <xf numFmtId="0" fontId="1" fillId="0" borderId="2" xfId="0" applyFont="1" applyBorder="1" applyAlignment="1" applyProtection="1">
      <alignment horizontal="left" vertical="top" wrapText="1"/>
      <protection hidden="1"/>
    </xf>
    <xf numFmtId="0" fontId="1" fillId="0" borderId="5" xfId="0" applyFont="1" applyBorder="1" applyAlignment="1" applyProtection="1">
      <alignment horizontal="left" vertical="top" wrapText="1"/>
      <protection hidden="1"/>
    </xf>
    <xf numFmtId="0" fontId="1" fillId="0" borderId="2" xfId="0" applyFont="1" applyBorder="1" applyAlignment="1" applyProtection="1">
      <alignment horizontal="left"/>
      <protection hidden="1"/>
    </xf>
    <xf numFmtId="0" fontId="2" fillId="0" borderId="14" xfId="0" applyFont="1" applyBorder="1" applyAlignment="1" applyProtection="1">
      <alignment horizontal="left"/>
      <protection hidden="1"/>
    </xf>
    <xf numFmtId="0" fontId="2" fillId="0" borderId="16" xfId="0" applyFont="1" applyBorder="1" applyAlignment="1" applyProtection="1">
      <alignment horizontal="left"/>
      <protection hidden="1"/>
    </xf>
    <xf numFmtId="0" fontId="6" fillId="2" borderId="10" xfId="0" applyFont="1" applyFill="1" applyBorder="1" applyAlignment="1" applyProtection="1">
      <alignment horizontal="left" vertical="top" wrapText="1"/>
      <protection hidden="1"/>
    </xf>
    <xf numFmtId="0" fontId="6" fillId="2" borderId="10" xfId="0" applyFont="1" applyFill="1" applyBorder="1" applyAlignment="1" applyProtection="1">
      <alignment horizontal="left" vertical="top"/>
      <protection hidden="1"/>
    </xf>
    <xf numFmtId="0" fontId="1" fillId="4" borderId="2" xfId="0" applyFont="1" applyFill="1" applyBorder="1" applyAlignment="1" applyProtection="1">
      <alignment horizontal="right" wrapText="1"/>
      <protection hidden="1"/>
    </xf>
    <xf numFmtId="0" fontId="1" fillId="4" borderId="17" xfId="0" applyFont="1" applyFill="1" applyBorder="1" applyAlignment="1" applyProtection="1">
      <alignment horizontal="right" wrapText="1"/>
      <protection hidden="1"/>
    </xf>
    <xf numFmtId="0" fontId="1" fillId="4" borderId="32" xfId="0" applyFont="1" applyFill="1" applyBorder="1" applyAlignment="1" applyProtection="1">
      <alignment horizontal="left" vertical="justify"/>
      <protection hidden="1"/>
    </xf>
    <xf numFmtId="0" fontId="1" fillId="0" borderId="2" xfId="0" applyFont="1" applyBorder="1" applyAlignment="1" applyProtection="1">
      <alignment horizontal="right" wrapText="1"/>
      <protection hidden="1"/>
    </xf>
    <xf numFmtId="0" fontId="1" fillId="0" borderId="17" xfId="0" applyFont="1" applyBorder="1" applyAlignment="1" applyProtection="1">
      <alignment horizontal="right" wrapText="1"/>
      <protection hidden="1"/>
    </xf>
    <xf numFmtId="0" fontId="1" fillId="4" borderId="18" xfId="0" applyFont="1" applyFill="1" applyBorder="1" applyAlignment="1" applyProtection="1">
      <alignment horizontal="right" wrapText="1"/>
      <protection hidden="1"/>
    </xf>
    <xf numFmtId="0" fontId="1" fillId="4" borderId="7" xfId="0" applyFont="1" applyFill="1" applyBorder="1" applyAlignment="1" applyProtection="1">
      <alignment horizontal="right" wrapText="1"/>
      <protection hidden="1"/>
    </xf>
    <xf numFmtId="0" fontId="1" fillId="4" borderId="6" xfId="0" applyFont="1" applyFill="1" applyBorder="1" applyAlignment="1" applyProtection="1">
      <alignment horizontal="right" wrapText="1"/>
      <protection hidden="1"/>
    </xf>
    <xf numFmtId="0" fontId="1" fillId="4" borderId="4" xfId="0" applyFont="1" applyFill="1" applyBorder="1" applyAlignment="1" applyProtection="1">
      <alignment horizontal="right" wrapText="1"/>
      <protection hidden="1"/>
    </xf>
    <xf numFmtId="0" fontId="1" fillId="4" borderId="6" xfId="0" applyFont="1" applyFill="1" applyBorder="1" applyAlignment="1" applyProtection="1">
      <alignment horizontal="right" vertical="justify" wrapText="1"/>
      <protection hidden="1"/>
    </xf>
    <xf numFmtId="0" fontId="1" fillId="4" borderId="6" xfId="0" applyFont="1" applyFill="1" applyBorder="1" applyAlignment="1" applyProtection="1">
      <alignment horizontal="right" vertical="justify"/>
      <protection hidden="1"/>
    </xf>
    <xf numFmtId="0" fontId="1" fillId="4" borderId="4" xfId="0" applyFont="1" applyFill="1" applyBorder="1" applyAlignment="1" applyProtection="1">
      <alignment horizontal="right" vertical="justify"/>
      <protection hidden="1"/>
    </xf>
    <xf numFmtId="0" fontId="1" fillId="4" borderId="6" xfId="0" applyFont="1" applyFill="1" applyBorder="1" applyAlignment="1" applyProtection="1">
      <alignment horizontal="left" vertical="justify"/>
      <protection hidden="1"/>
    </xf>
    <xf numFmtId="0" fontId="5" fillId="4" borderId="4" xfId="0" applyFont="1" applyFill="1" applyBorder="1" applyAlignment="1" applyProtection="1">
      <alignment horizontal="left"/>
      <protection hidden="1"/>
    </xf>
    <xf numFmtId="0" fontId="5" fillId="4" borderId="2" xfId="0" applyFont="1" applyFill="1" applyBorder="1" applyAlignment="1" applyProtection="1">
      <alignment horizontal="left"/>
      <protection hidden="1"/>
    </xf>
    <xf numFmtId="0" fontId="5" fillId="4" borderId="6" xfId="0" applyFont="1" applyFill="1" applyBorder="1" applyAlignment="1" applyProtection="1">
      <alignment horizontal="left" wrapText="1"/>
      <protection hidden="1"/>
    </xf>
    <xf numFmtId="0" fontId="5" fillId="4" borderId="4" xfId="0" applyFont="1" applyFill="1" applyBorder="1" applyAlignment="1" applyProtection="1">
      <alignment horizontal="left" wrapText="1"/>
      <protection hidden="1"/>
    </xf>
    <xf numFmtId="0" fontId="5" fillId="4" borderId="18" xfId="0" applyFont="1" applyFill="1" applyBorder="1" applyAlignment="1" applyProtection="1">
      <alignment horizontal="left" wrapText="1"/>
      <protection hidden="1"/>
    </xf>
    <xf numFmtId="0" fontId="5" fillId="4" borderId="7" xfId="0" applyFont="1" applyFill="1" applyBorder="1" applyAlignment="1" applyProtection="1">
      <alignment horizontal="left" wrapText="1"/>
      <protection hidden="1"/>
    </xf>
    <xf numFmtId="0" fontId="5" fillId="4" borderId="0" xfId="0" applyFont="1" applyFill="1" applyBorder="1" applyAlignment="1" applyProtection="1">
      <alignment horizontal="left"/>
      <protection hidden="1"/>
    </xf>
    <xf numFmtId="0" fontId="1" fillId="4" borderId="18" xfId="0" applyFont="1" applyFill="1" applyBorder="1" applyAlignment="1" applyProtection="1">
      <alignment horizontal="left" vertical="justify" wrapText="1"/>
      <protection hidden="1"/>
    </xf>
    <xf numFmtId="0" fontId="1" fillId="4" borderId="32" xfId="0" applyFont="1" applyFill="1" applyBorder="1" applyAlignment="1" applyProtection="1">
      <alignment horizontal="left" vertical="justify" wrapText="1"/>
      <protection hidden="1"/>
    </xf>
    <xf numFmtId="0" fontId="2" fillId="4" borderId="0" xfId="0" applyFont="1" applyFill="1" applyBorder="1" applyAlignment="1" applyProtection="1">
      <alignment horizontal="left" vertical="top" wrapText="1"/>
      <protection hidden="1"/>
    </xf>
    <xf numFmtId="0" fontId="1" fillId="4" borderId="10" xfId="0" applyFont="1" applyFill="1" applyBorder="1" applyAlignment="1" applyProtection="1">
      <alignment horizontal="left" vertical="justify" wrapText="1"/>
      <protection hidden="1"/>
    </xf>
    <xf numFmtId="0" fontId="1" fillId="4" borderId="3" xfId="0" applyFont="1" applyFill="1" applyBorder="1" applyAlignment="1" applyProtection="1">
      <alignment horizontal="left" vertical="justify" wrapText="1"/>
      <protection hidden="1"/>
    </xf>
    <xf numFmtId="0" fontId="1" fillId="4" borderId="0" xfId="0" applyFont="1" applyFill="1" applyBorder="1" applyAlignment="1" applyProtection="1">
      <alignment horizontal="left" vertical="top" wrapText="1"/>
      <protection hidden="1"/>
    </xf>
    <xf numFmtId="0" fontId="1" fillId="4" borderId="32" xfId="0" applyFont="1" applyFill="1" applyBorder="1" applyAlignment="1" applyProtection="1">
      <alignment horizontal="left" vertical="top" wrapText="1"/>
      <protection hidden="1"/>
    </xf>
    <xf numFmtId="0" fontId="5" fillId="4" borderId="4" xfId="0" applyFont="1" applyFill="1" applyBorder="1" applyAlignment="1" applyProtection="1">
      <alignment horizontal="left" vertical="top" wrapText="1"/>
      <protection hidden="1"/>
    </xf>
    <xf numFmtId="0" fontId="5" fillId="4" borderId="2" xfId="0" applyFont="1" applyFill="1" applyBorder="1" applyAlignment="1" applyProtection="1">
      <alignment horizontal="left" vertical="top"/>
      <protection hidden="1"/>
    </xf>
    <xf numFmtId="0" fontId="5" fillId="4" borderId="4" xfId="0" applyFont="1" applyFill="1" applyBorder="1" applyAlignment="1" applyProtection="1">
      <alignment horizontal="left" vertical="justify" wrapText="1"/>
      <protection hidden="1"/>
    </xf>
    <xf numFmtId="0" fontId="5" fillId="4" borderId="2" xfId="0" applyFont="1" applyFill="1" applyBorder="1" applyAlignment="1" applyProtection="1">
      <alignment horizontal="left" vertical="justify"/>
      <protection hidden="1"/>
    </xf>
    <xf numFmtId="0" fontId="6" fillId="2" borderId="10" xfId="0" applyFont="1" applyFill="1" applyBorder="1" applyAlignment="1">
      <alignment horizontal="left" vertical="top" wrapText="1"/>
    </xf>
    <xf numFmtId="0" fontId="6" fillId="2" borderId="10" xfId="0" applyFont="1" applyFill="1" applyBorder="1" applyAlignment="1">
      <alignment horizontal="left" vertical="top"/>
    </xf>
    <xf numFmtId="0" fontId="5" fillId="4" borderId="0" xfId="0" applyFont="1" applyFill="1" applyBorder="1" applyAlignment="1">
      <alignment horizontal="left"/>
    </xf>
    <xf numFmtId="0" fontId="5" fillId="4" borderId="4" xfId="0" applyFont="1" applyFill="1" applyBorder="1" applyAlignment="1">
      <alignment horizontal="left" vertical="justify" wrapText="1"/>
    </xf>
    <xf numFmtId="0" fontId="5" fillId="4" borderId="2" xfId="0" applyFont="1" applyFill="1" applyBorder="1" applyAlignment="1">
      <alignment horizontal="left" vertical="justify"/>
    </xf>
    <xf numFmtId="0" fontId="5" fillId="4" borderId="7" xfId="0" applyFont="1" applyFill="1" applyBorder="1" applyAlignment="1">
      <alignment horizontal="left"/>
    </xf>
    <xf numFmtId="0" fontId="5" fillId="4" borderId="8" xfId="0" applyFont="1" applyFill="1" applyBorder="1" applyAlignment="1">
      <alignment horizontal="left"/>
    </xf>
    <xf numFmtId="0" fontId="1" fillId="4" borderId="3" xfId="0" applyFont="1" applyFill="1" applyBorder="1" applyAlignment="1" applyProtection="1">
      <alignment horizontal="left" vertical="center" wrapText="1"/>
      <protection hidden="1"/>
    </xf>
    <xf numFmtId="0" fontId="1" fillId="4" borderId="1" xfId="0" applyFont="1" applyFill="1" applyBorder="1" applyAlignment="1" applyProtection="1">
      <alignment horizontal="left" vertical="top" wrapText="1"/>
      <protection hidden="1"/>
    </xf>
    <xf numFmtId="0" fontId="1" fillId="4" borderId="0" xfId="0" applyFont="1" applyFill="1" applyBorder="1" applyAlignment="1">
      <alignment horizontal="left" vertical="justify"/>
    </xf>
    <xf numFmtId="0" fontId="5" fillId="4" borderId="21" xfId="0" applyFont="1" applyFill="1" applyBorder="1" applyAlignment="1">
      <alignment horizontal="left" vertical="top" wrapText="1"/>
    </xf>
    <xf numFmtId="0" fontId="5" fillId="4" borderId="22" xfId="0" applyFont="1" applyFill="1" applyBorder="1" applyAlignment="1">
      <alignment horizontal="left" vertical="top"/>
    </xf>
  </cellXfs>
  <cellStyles count="2">
    <cellStyle name="Hyperlink" xfId="1" builtinId="8"/>
    <cellStyle name="Normal" xfId="0" builtinId="0"/>
  </cellStyles>
  <dxfs count="0"/>
  <tableStyles count="0" defaultTableStyle="TableStyleMedium2" defaultPivotStyle="PivotStyleLight16"/>
  <colors>
    <mruColors>
      <color rgb="FFF5FF6D"/>
      <color rgb="FFF9F6B1"/>
      <color rgb="FFC2E49C"/>
      <color rgb="FFF4ED66"/>
      <color rgb="FFE5F3D5"/>
      <color rgb="FF0F9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buildingservicesportal.com"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7.jpeg"/><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8.jpeg"/><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9.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10.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2.jpeg"/><Relationship Id="rId1" Type="http://schemas.openxmlformats.org/officeDocument/2006/relationships/image" Target="../media/image11.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13.jpeg"/></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10.jpeg"/></Relationships>
</file>

<file path=xl/drawings/_rels/drawing1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14.jpeg"/></Relationships>
</file>

<file path=xl/drawings/_rels/drawing1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jpeg"/><Relationship Id="rId1" Type="http://schemas.openxmlformats.org/officeDocument/2006/relationships/image" Target="../media/image1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5.jpeg"/><Relationship Id="rId1" Type="http://schemas.openxmlformats.org/officeDocument/2006/relationships/image" Target="../media/image1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absolute">
    <xdr:from>
      <xdr:col>14</xdr:col>
      <xdr:colOff>13447</xdr:colOff>
      <xdr:row>3</xdr:row>
      <xdr:rowOff>165132</xdr:rowOff>
    </xdr:from>
    <xdr:to>
      <xdr:col>16</xdr:col>
      <xdr:colOff>909917</xdr:colOff>
      <xdr:row>4</xdr:row>
      <xdr:rowOff>73692</xdr:rowOff>
    </xdr:to>
    <xdr:pic>
      <xdr:nvPicPr>
        <xdr:cNvPr id="3" name="Picture 2">
          <a:extLst>
            <a:ext uri="{FF2B5EF4-FFF2-40B4-BE49-F238E27FC236}">
              <a16:creationId xmlns:a16="http://schemas.microsoft.com/office/drawing/2014/main" id="{54F240C5-8821-4F4A-A805-A04BAE05C1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824447" y="796736"/>
          <a:ext cx="2115670" cy="661147"/>
        </a:xfrm>
        <a:prstGeom prst="rect">
          <a:avLst/>
        </a:prstGeom>
      </xdr:spPr>
    </xdr:pic>
    <xdr:clientData/>
  </xdr:twoCellAnchor>
  <xdr:twoCellAnchor editAs="absolute">
    <xdr:from>
      <xdr:col>2</xdr:col>
      <xdr:colOff>358587</xdr:colOff>
      <xdr:row>0</xdr:row>
      <xdr:rowOff>134471</xdr:rowOff>
    </xdr:from>
    <xdr:to>
      <xdr:col>5</xdr:col>
      <xdr:colOff>696779</xdr:colOff>
      <xdr:row>3</xdr:row>
      <xdr:rowOff>578958</xdr:rowOff>
    </xdr:to>
    <xdr:pic>
      <xdr:nvPicPr>
        <xdr:cNvPr id="5" name="Picture 4">
          <a:hlinkClick xmlns:r="http://schemas.openxmlformats.org/officeDocument/2006/relationships" r:id="rId2"/>
          <a:extLst>
            <a:ext uri="{FF2B5EF4-FFF2-40B4-BE49-F238E27FC236}">
              <a16:creationId xmlns:a16="http://schemas.microsoft.com/office/drawing/2014/main" id="{9AD2C76D-E86A-4B88-BEB7-B668BC5667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54187" y="134471"/>
          <a:ext cx="3475839" cy="1072016"/>
        </a:xfrm>
        <a:prstGeom prst="rect">
          <a:avLst/>
        </a:prstGeom>
      </xdr:spPr>
    </xdr:pic>
    <xdr:clientData/>
  </xdr:twoCellAnchor>
  <xdr:twoCellAnchor editAs="oneCell">
    <xdr:from>
      <xdr:col>0</xdr:col>
      <xdr:colOff>194085</xdr:colOff>
      <xdr:row>10</xdr:row>
      <xdr:rowOff>171674</xdr:rowOff>
    </xdr:from>
    <xdr:to>
      <xdr:col>3</xdr:col>
      <xdr:colOff>1482746</xdr:colOff>
      <xdr:row>17</xdr:row>
      <xdr:rowOff>125953</xdr:rowOff>
    </xdr:to>
    <xdr:pic>
      <xdr:nvPicPr>
        <xdr:cNvPr id="6" name="Picture 5">
          <a:extLst>
            <a:ext uri="{FF2B5EF4-FFF2-40B4-BE49-F238E27FC236}">
              <a16:creationId xmlns:a16="http://schemas.microsoft.com/office/drawing/2014/main" id="{096EE883-226B-4B64-A37B-86B7336742E3}"/>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194085" y="3076239"/>
          <a:ext cx="4686285" cy="212373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8</xdr:col>
      <xdr:colOff>998220</xdr:colOff>
      <xdr:row>4</xdr:row>
      <xdr:rowOff>42454</xdr:rowOff>
    </xdr:from>
    <xdr:to>
      <xdr:col>8</xdr:col>
      <xdr:colOff>3113890</xdr:colOff>
      <xdr:row>5</xdr:row>
      <xdr:rowOff>133758</xdr:rowOff>
    </xdr:to>
    <xdr:pic>
      <xdr:nvPicPr>
        <xdr:cNvPr id="2" name="Picture 1">
          <a:extLst>
            <a:ext uri="{FF2B5EF4-FFF2-40B4-BE49-F238E27FC236}">
              <a16:creationId xmlns:a16="http://schemas.microsoft.com/office/drawing/2014/main" id="{84ECB765-2000-4F78-9174-24D4FF0426A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77049" y="913311"/>
          <a:ext cx="2115670" cy="668247"/>
        </a:xfrm>
        <a:prstGeom prst="rect">
          <a:avLst/>
        </a:prstGeom>
      </xdr:spPr>
    </xdr:pic>
    <xdr:clientData/>
  </xdr:twoCellAnchor>
  <xdr:twoCellAnchor editAs="absolute">
    <xdr:from>
      <xdr:col>1</xdr:col>
      <xdr:colOff>718456</xdr:colOff>
      <xdr:row>0</xdr:row>
      <xdr:rowOff>87085</xdr:rowOff>
    </xdr:from>
    <xdr:to>
      <xdr:col>4</xdr:col>
      <xdr:colOff>112698</xdr:colOff>
      <xdr:row>3</xdr:row>
      <xdr:rowOff>95089</xdr:rowOff>
    </xdr:to>
    <xdr:pic>
      <xdr:nvPicPr>
        <xdr:cNvPr id="3" name="Picture 2">
          <a:extLst>
            <a:ext uri="{FF2B5EF4-FFF2-40B4-BE49-F238E27FC236}">
              <a16:creationId xmlns:a16="http://schemas.microsoft.com/office/drawing/2014/main" id="{E8A97CBE-5E21-4567-BE5A-9E0DEE3913A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4142" y="87085"/>
          <a:ext cx="2115670" cy="661147"/>
        </a:xfrm>
        <a:prstGeom prst="rect">
          <a:avLst/>
        </a:prstGeom>
      </xdr:spPr>
    </xdr:pic>
    <xdr:clientData/>
  </xdr:twoCellAnchor>
  <xdr:twoCellAnchor editAs="oneCell">
    <xdr:from>
      <xdr:col>0</xdr:col>
      <xdr:colOff>291547</xdr:colOff>
      <xdr:row>11</xdr:row>
      <xdr:rowOff>159957</xdr:rowOff>
    </xdr:from>
    <xdr:to>
      <xdr:col>4</xdr:col>
      <xdr:colOff>390938</xdr:colOff>
      <xdr:row>14</xdr:row>
      <xdr:rowOff>60566</xdr:rowOff>
    </xdr:to>
    <xdr:pic>
      <xdr:nvPicPr>
        <xdr:cNvPr id="4" name="Picture 3">
          <a:extLst>
            <a:ext uri="{FF2B5EF4-FFF2-40B4-BE49-F238E27FC236}">
              <a16:creationId xmlns:a16="http://schemas.microsoft.com/office/drawing/2014/main" id="{2C3CDD00-AC9B-4032-9187-163B9A4C605F}"/>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91547" y="3499505"/>
          <a:ext cx="3127513" cy="137822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absolute">
    <xdr:from>
      <xdr:col>8</xdr:col>
      <xdr:colOff>1011667</xdr:colOff>
      <xdr:row>1</xdr:row>
      <xdr:rowOff>153894</xdr:rowOff>
    </xdr:from>
    <xdr:to>
      <xdr:col>8</xdr:col>
      <xdr:colOff>3127337</xdr:colOff>
      <xdr:row>4</xdr:row>
      <xdr:rowOff>166757</xdr:rowOff>
    </xdr:to>
    <xdr:pic>
      <xdr:nvPicPr>
        <xdr:cNvPr id="2" name="Picture 1">
          <a:extLst>
            <a:ext uri="{FF2B5EF4-FFF2-40B4-BE49-F238E27FC236}">
              <a16:creationId xmlns:a16="http://schemas.microsoft.com/office/drawing/2014/main" id="{5F8C3D4B-A75F-4C8F-BFC2-7ED6C96787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3367" y="369794"/>
          <a:ext cx="2115670" cy="660563"/>
        </a:xfrm>
        <a:prstGeom prst="rect">
          <a:avLst/>
        </a:prstGeom>
      </xdr:spPr>
    </xdr:pic>
    <xdr:clientData/>
  </xdr:twoCellAnchor>
  <xdr:twoCellAnchor editAs="absolute">
    <xdr:from>
      <xdr:col>1</xdr:col>
      <xdr:colOff>736600</xdr:colOff>
      <xdr:row>0</xdr:row>
      <xdr:rowOff>88900</xdr:rowOff>
    </xdr:from>
    <xdr:to>
      <xdr:col>4</xdr:col>
      <xdr:colOff>134470</xdr:colOff>
      <xdr:row>3</xdr:row>
      <xdr:rowOff>102347</xdr:rowOff>
    </xdr:to>
    <xdr:pic>
      <xdr:nvPicPr>
        <xdr:cNvPr id="3" name="Picture 2">
          <a:extLst>
            <a:ext uri="{FF2B5EF4-FFF2-40B4-BE49-F238E27FC236}">
              <a16:creationId xmlns:a16="http://schemas.microsoft.com/office/drawing/2014/main" id="{DF68BAB9-3026-4DD8-85B5-5F6A8E6951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4100" y="88900"/>
          <a:ext cx="2115670" cy="661147"/>
        </a:xfrm>
        <a:prstGeom prst="rect">
          <a:avLst/>
        </a:prstGeom>
      </xdr:spPr>
    </xdr:pic>
    <xdr:clientData/>
  </xdr:twoCellAnchor>
  <xdr:twoCellAnchor editAs="oneCell">
    <xdr:from>
      <xdr:col>1</xdr:col>
      <xdr:colOff>99392</xdr:colOff>
      <xdr:row>11</xdr:row>
      <xdr:rowOff>128400</xdr:rowOff>
    </xdr:from>
    <xdr:to>
      <xdr:col>4</xdr:col>
      <xdr:colOff>536714</xdr:colOff>
      <xdr:row>14</xdr:row>
      <xdr:rowOff>40689</xdr:rowOff>
    </xdr:to>
    <xdr:pic>
      <xdr:nvPicPr>
        <xdr:cNvPr id="4" name="Picture 3">
          <a:extLst>
            <a:ext uri="{FF2B5EF4-FFF2-40B4-BE49-F238E27FC236}">
              <a16:creationId xmlns:a16="http://schemas.microsoft.com/office/drawing/2014/main" id="{4E24CC64-CA43-4725-BAAB-E1CDA9908B1D}"/>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410818" y="3183026"/>
          <a:ext cx="3154018" cy="138990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8</xdr:col>
      <xdr:colOff>641715</xdr:colOff>
      <xdr:row>1</xdr:row>
      <xdr:rowOff>168557</xdr:rowOff>
    </xdr:from>
    <xdr:to>
      <xdr:col>8</xdr:col>
      <xdr:colOff>2757385</xdr:colOff>
      <xdr:row>4</xdr:row>
      <xdr:rowOff>178595</xdr:rowOff>
    </xdr:to>
    <xdr:pic>
      <xdr:nvPicPr>
        <xdr:cNvPr id="2" name="Picture 1">
          <a:extLst>
            <a:ext uri="{FF2B5EF4-FFF2-40B4-BE49-F238E27FC236}">
              <a16:creationId xmlns:a16="http://schemas.microsoft.com/office/drawing/2014/main" id="{7D94E68A-B912-4D79-9117-EFDDC1E6ED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8162" y="383710"/>
          <a:ext cx="2115670" cy="664461"/>
        </a:xfrm>
        <a:prstGeom prst="rect">
          <a:avLst/>
        </a:prstGeom>
      </xdr:spPr>
    </xdr:pic>
    <xdr:clientData/>
  </xdr:twoCellAnchor>
  <xdr:twoCellAnchor editAs="absolute">
    <xdr:from>
      <xdr:col>1</xdr:col>
      <xdr:colOff>717177</xdr:colOff>
      <xdr:row>0</xdr:row>
      <xdr:rowOff>107577</xdr:rowOff>
    </xdr:from>
    <xdr:to>
      <xdr:col>3</xdr:col>
      <xdr:colOff>1048871</xdr:colOff>
      <xdr:row>3</xdr:row>
      <xdr:rowOff>123265</xdr:rowOff>
    </xdr:to>
    <xdr:pic>
      <xdr:nvPicPr>
        <xdr:cNvPr id="3" name="Picture 2">
          <a:extLst>
            <a:ext uri="{FF2B5EF4-FFF2-40B4-BE49-F238E27FC236}">
              <a16:creationId xmlns:a16="http://schemas.microsoft.com/office/drawing/2014/main" id="{09329024-C831-4888-BC9B-5601970745D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942" y="107577"/>
          <a:ext cx="2115670" cy="661147"/>
        </a:xfrm>
        <a:prstGeom prst="rect">
          <a:avLst/>
        </a:prstGeom>
      </xdr:spPr>
    </xdr:pic>
    <xdr:clientData/>
  </xdr:twoCellAnchor>
  <xdr:twoCellAnchor editAs="oneCell">
    <xdr:from>
      <xdr:col>1</xdr:col>
      <xdr:colOff>53789</xdr:colOff>
      <xdr:row>11</xdr:row>
      <xdr:rowOff>44823</xdr:rowOff>
    </xdr:from>
    <xdr:to>
      <xdr:col>4</xdr:col>
      <xdr:colOff>473153</xdr:colOff>
      <xdr:row>14</xdr:row>
      <xdr:rowOff>10676</xdr:rowOff>
    </xdr:to>
    <xdr:pic>
      <xdr:nvPicPr>
        <xdr:cNvPr id="4" name="Picture 3">
          <a:extLst>
            <a:ext uri="{FF2B5EF4-FFF2-40B4-BE49-F238E27FC236}">
              <a16:creationId xmlns:a16="http://schemas.microsoft.com/office/drawing/2014/main" id="{80D7BE0B-0AC0-4B66-BE98-FA75D7A1E317}"/>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367554" y="3137647"/>
          <a:ext cx="3279105" cy="144502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absolute">
    <xdr:from>
      <xdr:col>8</xdr:col>
      <xdr:colOff>715896</xdr:colOff>
      <xdr:row>1</xdr:row>
      <xdr:rowOff>132550</xdr:rowOff>
    </xdr:from>
    <xdr:to>
      <xdr:col>8</xdr:col>
      <xdr:colOff>2831566</xdr:colOff>
      <xdr:row>4</xdr:row>
      <xdr:rowOff>141626</xdr:rowOff>
    </xdr:to>
    <xdr:pic>
      <xdr:nvPicPr>
        <xdr:cNvPr id="2" name="Picture 1">
          <a:extLst>
            <a:ext uri="{FF2B5EF4-FFF2-40B4-BE49-F238E27FC236}">
              <a16:creationId xmlns:a16="http://schemas.microsoft.com/office/drawing/2014/main" id="{518E242E-F02D-4011-ABDC-8B97918C4B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125" y="350264"/>
          <a:ext cx="2115670" cy="662219"/>
        </a:xfrm>
        <a:prstGeom prst="rect">
          <a:avLst/>
        </a:prstGeom>
      </xdr:spPr>
    </xdr:pic>
    <xdr:clientData/>
  </xdr:twoCellAnchor>
  <xdr:twoCellAnchor editAs="absolute">
    <xdr:from>
      <xdr:col>1</xdr:col>
      <xdr:colOff>717177</xdr:colOff>
      <xdr:row>0</xdr:row>
      <xdr:rowOff>125506</xdr:rowOff>
    </xdr:from>
    <xdr:to>
      <xdr:col>3</xdr:col>
      <xdr:colOff>1048871</xdr:colOff>
      <xdr:row>3</xdr:row>
      <xdr:rowOff>141194</xdr:rowOff>
    </xdr:to>
    <xdr:pic>
      <xdr:nvPicPr>
        <xdr:cNvPr id="3" name="Picture 2">
          <a:extLst>
            <a:ext uri="{FF2B5EF4-FFF2-40B4-BE49-F238E27FC236}">
              <a16:creationId xmlns:a16="http://schemas.microsoft.com/office/drawing/2014/main" id="{02723418-FEBB-43D1-9BAC-10BB51C459E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30942" y="125506"/>
          <a:ext cx="2115670" cy="661147"/>
        </a:xfrm>
        <a:prstGeom prst="rect">
          <a:avLst/>
        </a:prstGeom>
      </xdr:spPr>
    </xdr:pic>
    <xdr:clientData/>
  </xdr:twoCellAnchor>
  <xdr:twoCellAnchor editAs="oneCell">
    <xdr:from>
      <xdr:col>0</xdr:col>
      <xdr:colOff>261257</xdr:colOff>
      <xdr:row>11</xdr:row>
      <xdr:rowOff>566057</xdr:rowOff>
    </xdr:from>
    <xdr:to>
      <xdr:col>4</xdr:col>
      <xdr:colOff>757708</xdr:colOff>
      <xdr:row>14</xdr:row>
      <xdr:rowOff>2351</xdr:rowOff>
    </xdr:to>
    <xdr:pic>
      <xdr:nvPicPr>
        <xdr:cNvPr id="5" name="Picture 4">
          <a:extLst>
            <a:ext uri="{FF2B5EF4-FFF2-40B4-BE49-F238E27FC236}">
              <a16:creationId xmlns:a16="http://schemas.microsoft.com/office/drawing/2014/main" id="{7B53DA61-04F3-4BC1-A9D1-89F2C75ECA39}"/>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61257" y="4103914"/>
          <a:ext cx="3685965" cy="162432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absolute">
    <xdr:from>
      <xdr:col>8</xdr:col>
      <xdr:colOff>693057</xdr:colOff>
      <xdr:row>1</xdr:row>
      <xdr:rowOff>137885</xdr:rowOff>
    </xdr:from>
    <xdr:to>
      <xdr:col>8</xdr:col>
      <xdr:colOff>2808727</xdr:colOff>
      <xdr:row>4</xdr:row>
      <xdr:rowOff>139862</xdr:rowOff>
    </xdr:to>
    <xdr:pic>
      <xdr:nvPicPr>
        <xdr:cNvPr id="2" name="Picture 1">
          <a:extLst>
            <a:ext uri="{FF2B5EF4-FFF2-40B4-BE49-F238E27FC236}">
              <a16:creationId xmlns:a16="http://schemas.microsoft.com/office/drawing/2014/main" id="{0981DE64-9080-4DA2-AD73-1F2885F804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9057" y="353785"/>
          <a:ext cx="2115670" cy="649677"/>
        </a:xfrm>
        <a:prstGeom prst="rect">
          <a:avLst/>
        </a:prstGeom>
      </xdr:spPr>
    </xdr:pic>
    <xdr:clientData/>
  </xdr:twoCellAnchor>
  <xdr:twoCellAnchor editAs="absolute">
    <xdr:from>
      <xdr:col>1</xdr:col>
      <xdr:colOff>723900</xdr:colOff>
      <xdr:row>0</xdr:row>
      <xdr:rowOff>88900</xdr:rowOff>
    </xdr:from>
    <xdr:to>
      <xdr:col>3</xdr:col>
      <xdr:colOff>1048870</xdr:colOff>
      <xdr:row>3</xdr:row>
      <xdr:rowOff>102347</xdr:rowOff>
    </xdr:to>
    <xdr:pic>
      <xdr:nvPicPr>
        <xdr:cNvPr id="3" name="Picture 2">
          <a:extLst>
            <a:ext uri="{FF2B5EF4-FFF2-40B4-BE49-F238E27FC236}">
              <a16:creationId xmlns:a16="http://schemas.microsoft.com/office/drawing/2014/main" id="{A21F2724-9D26-431E-AB63-0D461BED22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41400" y="88900"/>
          <a:ext cx="2115670" cy="661147"/>
        </a:xfrm>
        <a:prstGeom prst="rect">
          <a:avLst/>
        </a:prstGeom>
      </xdr:spPr>
    </xdr:pic>
    <xdr:clientData/>
  </xdr:twoCellAnchor>
  <xdr:twoCellAnchor editAs="oneCell">
    <xdr:from>
      <xdr:col>1</xdr:col>
      <xdr:colOff>0</xdr:colOff>
      <xdr:row>11</xdr:row>
      <xdr:rowOff>368300</xdr:rowOff>
    </xdr:from>
    <xdr:to>
      <xdr:col>4</xdr:col>
      <xdr:colOff>815765</xdr:colOff>
      <xdr:row>13</xdr:row>
      <xdr:rowOff>455923</xdr:rowOff>
    </xdr:to>
    <xdr:pic>
      <xdr:nvPicPr>
        <xdr:cNvPr id="4" name="Picture 3">
          <a:extLst>
            <a:ext uri="{FF2B5EF4-FFF2-40B4-BE49-F238E27FC236}">
              <a16:creationId xmlns:a16="http://schemas.microsoft.com/office/drawing/2014/main" id="{1598674A-FAA7-4712-A760-66A10049AD72}"/>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317500" y="3454400"/>
          <a:ext cx="3685965" cy="162432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absolute">
    <xdr:from>
      <xdr:col>9</xdr:col>
      <xdr:colOff>1681347</xdr:colOff>
      <xdr:row>2</xdr:row>
      <xdr:rowOff>65051</xdr:rowOff>
    </xdr:from>
    <xdr:to>
      <xdr:col>9</xdr:col>
      <xdr:colOff>3797017</xdr:colOff>
      <xdr:row>5</xdr:row>
      <xdr:rowOff>10677</xdr:rowOff>
    </xdr:to>
    <xdr:pic>
      <xdr:nvPicPr>
        <xdr:cNvPr id="2" name="Picture 1">
          <a:extLst>
            <a:ext uri="{FF2B5EF4-FFF2-40B4-BE49-F238E27FC236}">
              <a16:creationId xmlns:a16="http://schemas.microsoft.com/office/drawing/2014/main" id="{72C74C7F-7F41-42CF-B8B7-43E81630AA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07929" y="480687"/>
          <a:ext cx="2115670" cy="638354"/>
        </a:xfrm>
        <a:prstGeom prst="rect">
          <a:avLst/>
        </a:prstGeom>
      </xdr:spPr>
    </xdr:pic>
    <xdr:clientData/>
  </xdr:twoCellAnchor>
  <xdr:twoCellAnchor editAs="absolute">
    <xdr:from>
      <xdr:col>2</xdr:col>
      <xdr:colOff>1143000</xdr:colOff>
      <xdr:row>0</xdr:row>
      <xdr:rowOff>88900</xdr:rowOff>
    </xdr:from>
    <xdr:to>
      <xdr:col>4</xdr:col>
      <xdr:colOff>286870</xdr:colOff>
      <xdr:row>3</xdr:row>
      <xdr:rowOff>102347</xdr:rowOff>
    </xdr:to>
    <xdr:pic>
      <xdr:nvPicPr>
        <xdr:cNvPr id="3" name="Picture 2">
          <a:extLst>
            <a:ext uri="{FF2B5EF4-FFF2-40B4-BE49-F238E27FC236}">
              <a16:creationId xmlns:a16="http://schemas.microsoft.com/office/drawing/2014/main" id="{A4C4E4FE-D35A-4DBF-B615-5BBE3DC87C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05100" y="88900"/>
          <a:ext cx="2115670" cy="661147"/>
        </a:xfrm>
        <a:prstGeom prst="rect">
          <a:avLst/>
        </a:prstGeom>
      </xdr:spPr>
    </xdr:pic>
    <xdr:clientData/>
  </xdr:twoCellAnchor>
  <xdr:twoCellAnchor editAs="oneCell">
    <xdr:from>
      <xdr:col>2</xdr:col>
      <xdr:colOff>471054</xdr:colOff>
      <xdr:row>2</xdr:row>
      <xdr:rowOff>124691</xdr:rowOff>
    </xdr:from>
    <xdr:to>
      <xdr:col>4</xdr:col>
      <xdr:colOff>1192147</xdr:colOff>
      <xdr:row>6</xdr:row>
      <xdr:rowOff>848468</xdr:rowOff>
    </xdr:to>
    <xdr:pic>
      <xdr:nvPicPr>
        <xdr:cNvPr id="4" name="Picture 3">
          <a:extLst>
            <a:ext uri="{FF2B5EF4-FFF2-40B4-BE49-F238E27FC236}">
              <a16:creationId xmlns:a16="http://schemas.microsoft.com/office/drawing/2014/main" id="{CB34B49E-F1CC-4155-BF8F-52EB8C9F11A6}"/>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036618" y="540327"/>
          <a:ext cx="3685965" cy="162432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absolute">
    <xdr:from>
      <xdr:col>8</xdr:col>
      <xdr:colOff>1066800</xdr:colOff>
      <xdr:row>1</xdr:row>
      <xdr:rowOff>73660</xdr:rowOff>
    </xdr:from>
    <xdr:to>
      <xdr:col>8</xdr:col>
      <xdr:colOff>3182470</xdr:colOff>
      <xdr:row>4</xdr:row>
      <xdr:rowOff>68900</xdr:rowOff>
    </xdr:to>
    <xdr:pic>
      <xdr:nvPicPr>
        <xdr:cNvPr id="3" name="Picture 2">
          <a:extLst>
            <a:ext uri="{FF2B5EF4-FFF2-40B4-BE49-F238E27FC236}">
              <a16:creationId xmlns:a16="http://schemas.microsoft.com/office/drawing/2014/main" id="{3DD8A44E-EAA2-4F51-81D6-714AEBF65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00" y="289560"/>
          <a:ext cx="2115670" cy="642940"/>
        </a:xfrm>
        <a:prstGeom prst="rect">
          <a:avLst/>
        </a:prstGeom>
      </xdr:spPr>
    </xdr:pic>
    <xdr:clientData/>
  </xdr:twoCellAnchor>
  <xdr:twoCellAnchor editAs="absolute">
    <xdr:from>
      <xdr:col>1</xdr:col>
      <xdr:colOff>622300</xdr:colOff>
      <xdr:row>0</xdr:row>
      <xdr:rowOff>50800</xdr:rowOff>
    </xdr:from>
    <xdr:to>
      <xdr:col>3</xdr:col>
      <xdr:colOff>947270</xdr:colOff>
      <xdr:row>3</xdr:row>
      <xdr:rowOff>64247</xdr:rowOff>
    </xdr:to>
    <xdr:pic>
      <xdr:nvPicPr>
        <xdr:cNvPr id="4" name="Picture 3">
          <a:extLst>
            <a:ext uri="{FF2B5EF4-FFF2-40B4-BE49-F238E27FC236}">
              <a16:creationId xmlns:a16="http://schemas.microsoft.com/office/drawing/2014/main" id="{EF6BEC1E-9D84-49EE-BAB9-8F1D394DE1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39800" y="50800"/>
          <a:ext cx="2115670" cy="661147"/>
        </a:xfrm>
        <a:prstGeom prst="rect">
          <a:avLst/>
        </a:prstGeom>
      </xdr:spPr>
    </xdr:pic>
    <xdr:clientData/>
  </xdr:twoCellAnchor>
  <xdr:twoCellAnchor editAs="oneCell">
    <xdr:from>
      <xdr:col>0</xdr:col>
      <xdr:colOff>53010</xdr:colOff>
      <xdr:row>6</xdr:row>
      <xdr:rowOff>325274</xdr:rowOff>
    </xdr:from>
    <xdr:to>
      <xdr:col>3</xdr:col>
      <xdr:colOff>1179444</xdr:colOff>
      <xdr:row>12</xdr:row>
      <xdr:rowOff>53941</xdr:rowOff>
    </xdr:to>
    <xdr:pic>
      <xdr:nvPicPr>
        <xdr:cNvPr id="5" name="Picture 4">
          <a:extLst>
            <a:ext uri="{FF2B5EF4-FFF2-40B4-BE49-F238E27FC236}">
              <a16:creationId xmlns:a16="http://schemas.microsoft.com/office/drawing/2014/main" id="{3F2763E8-1D1A-415F-92CA-99348FDE03E8}"/>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53010" y="2233587"/>
          <a:ext cx="3233530" cy="142494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absolute">
    <xdr:from>
      <xdr:col>8</xdr:col>
      <xdr:colOff>1174102</xdr:colOff>
      <xdr:row>2</xdr:row>
      <xdr:rowOff>128089</xdr:rowOff>
    </xdr:from>
    <xdr:to>
      <xdr:col>8</xdr:col>
      <xdr:colOff>3289772</xdr:colOff>
      <xdr:row>4</xdr:row>
      <xdr:rowOff>348456</xdr:rowOff>
    </xdr:to>
    <xdr:pic>
      <xdr:nvPicPr>
        <xdr:cNvPr id="2" name="Picture 1">
          <a:extLst>
            <a:ext uri="{FF2B5EF4-FFF2-40B4-BE49-F238E27FC236}">
              <a16:creationId xmlns:a16="http://schemas.microsoft.com/office/drawing/2014/main" id="{AC0372A0-F1A8-45CB-83F4-38B67E540E6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82816" y="547967"/>
          <a:ext cx="2115670" cy="648020"/>
        </a:xfrm>
        <a:prstGeom prst="rect">
          <a:avLst/>
        </a:prstGeom>
      </xdr:spPr>
    </xdr:pic>
    <xdr:clientData/>
  </xdr:twoCellAnchor>
  <xdr:twoCellAnchor editAs="absolute">
    <xdr:from>
      <xdr:col>1</xdr:col>
      <xdr:colOff>520700</xdr:colOff>
      <xdr:row>0</xdr:row>
      <xdr:rowOff>101600</xdr:rowOff>
    </xdr:from>
    <xdr:to>
      <xdr:col>3</xdr:col>
      <xdr:colOff>845670</xdr:colOff>
      <xdr:row>3</xdr:row>
      <xdr:rowOff>115047</xdr:rowOff>
    </xdr:to>
    <xdr:pic>
      <xdr:nvPicPr>
        <xdr:cNvPr id="3" name="Picture 2">
          <a:extLst>
            <a:ext uri="{FF2B5EF4-FFF2-40B4-BE49-F238E27FC236}">
              <a16:creationId xmlns:a16="http://schemas.microsoft.com/office/drawing/2014/main" id="{FCDAC379-5AA4-45B5-A817-FF9D3EE8822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38200" y="101600"/>
          <a:ext cx="2115670" cy="661147"/>
        </a:xfrm>
        <a:prstGeom prst="rect">
          <a:avLst/>
        </a:prstGeom>
      </xdr:spPr>
    </xdr:pic>
    <xdr:clientData/>
  </xdr:twoCellAnchor>
  <xdr:twoCellAnchor editAs="oneCell">
    <xdr:from>
      <xdr:col>1</xdr:col>
      <xdr:colOff>38101</xdr:colOff>
      <xdr:row>4</xdr:row>
      <xdr:rowOff>555069</xdr:rowOff>
    </xdr:from>
    <xdr:to>
      <xdr:col>3</xdr:col>
      <xdr:colOff>967740</xdr:colOff>
      <xdr:row>9</xdr:row>
      <xdr:rowOff>54602</xdr:rowOff>
    </xdr:to>
    <xdr:pic>
      <xdr:nvPicPr>
        <xdr:cNvPr id="5" name="Picture 4">
          <a:extLst>
            <a:ext uri="{FF2B5EF4-FFF2-40B4-BE49-F238E27FC236}">
              <a16:creationId xmlns:a16="http://schemas.microsoft.com/office/drawing/2014/main" id="{2150B8E4-AF28-415B-B513-25E8D035917D}"/>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350521" y="1416129"/>
          <a:ext cx="2720339" cy="119879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absolute">
    <xdr:from>
      <xdr:col>8</xdr:col>
      <xdr:colOff>377371</xdr:colOff>
      <xdr:row>4</xdr:row>
      <xdr:rowOff>68943</xdr:rowOff>
    </xdr:from>
    <xdr:to>
      <xdr:col>8</xdr:col>
      <xdr:colOff>2493041</xdr:colOff>
      <xdr:row>5</xdr:row>
      <xdr:rowOff>140020</xdr:rowOff>
    </xdr:to>
    <xdr:pic>
      <xdr:nvPicPr>
        <xdr:cNvPr id="2" name="Picture 1">
          <a:extLst>
            <a:ext uri="{FF2B5EF4-FFF2-40B4-BE49-F238E27FC236}">
              <a16:creationId xmlns:a16="http://schemas.microsoft.com/office/drawing/2014/main" id="{E0647FE5-F67A-4782-8165-73D2ED7686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17671" y="932543"/>
          <a:ext cx="2115670" cy="642577"/>
        </a:xfrm>
        <a:prstGeom prst="rect">
          <a:avLst/>
        </a:prstGeom>
      </xdr:spPr>
    </xdr:pic>
    <xdr:clientData/>
  </xdr:twoCellAnchor>
  <xdr:twoCellAnchor editAs="absolute">
    <xdr:from>
      <xdr:col>1</xdr:col>
      <xdr:colOff>762000</xdr:colOff>
      <xdr:row>0</xdr:row>
      <xdr:rowOff>88900</xdr:rowOff>
    </xdr:from>
    <xdr:to>
      <xdr:col>3</xdr:col>
      <xdr:colOff>1036170</xdr:colOff>
      <xdr:row>3</xdr:row>
      <xdr:rowOff>102347</xdr:rowOff>
    </xdr:to>
    <xdr:pic>
      <xdr:nvPicPr>
        <xdr:cNvPr id="3" name="Picture 2">
          <a:extLst>
            <a:ext uri="{FF2B5EF4-FFF2-40B4-BE49-F238E27FC236}">
              <a16:creationId xmlns:a16="http://schemas.microsoft.com/office/drawing/2014/main" id="{C57A0004-89D7-4FDC-98D0-EB300E02A5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79500" y="88900"/>
          <a:ext cx="2115670" cy="661147"/>
        </a:xfrm>
        <a:prstGeom prst="rect">
          <a:avLst/>
        </a:prstGeom>
      </xdr:spPr>
    </xdr:pic>
    <xdr:clientData/>
  </xdr:twoCellAnchor>
  <xdr:twoCellAnchor editAs="oneCell">
    <xdr:from>
      <xdr:col>1</xdr:col>
      <xdr:colOff>289561</xdr:colOff>
      <xdr:row>11</xdr:row>
      <xdr:rowOff>182880</xdr:rowOff>
    </xdr:from>
    <xdr:to>
      <xdr:col>4</xdr:col>
      <xdr:colOff>593711</xdr:colOff>
      <xdr:row>14</xdr:row>
      <xdr:rowOff>31743</xdr:rowOff>
    </xdr:to>
    <xdr:pic>
      <xdr:nvPicPr>
        <xdr:cNvPr id="4" name="Picture 3">
          <a:extLst>
            <a:ext uri="{FF2B5EF4-FFF2-40B4-BE49-F238E27FC236}">
              <a16:creationId xmlns:a16="http://schemas.microsoft.com/office/drawing/2014/main" id="{AE364589-EF12-4BE2-9CAA-93A0FC5F49A2}"/>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601981" y="3444240"/>
          <a:ext cx="3184510" cy="140334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absolute">
    <xdr:from>
      <xdr:col>8</xdr:col>
      <xdr:colOff>182880</xdr:colOff>
      <xdr:row>4</xdr:row>
      <xdr:rowOff>53340</xdr:rowOff>
    </xdr:from>
    <xdr:to>
      <xdr:col>8</xdr:col>
      <xdr:colOff>2298550</xdr:colOff>
      <xdr:row>5</xdr:row>
      <xdr:rowOff>124417</xdr:rowOff>
    </xdr:to>
    <xdr:pic>
      <xdr:nvPicPr>
        <xdr:cNvPr id="2" name="Picture 1">
          <a:extLst>
            <a:ext uri="{FF2B5EF4-FFF2-40B4-BE49-F238E27FC236}">
              <a16:creationId xmlns:a16="http://schemas.microsoft.com/office/drawing/2014/main" id="{C3190EF1-890D-4D79-8C86-CA564E61F1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47360" y="914400"/>
          <a:ext cx="2115670" cy="642577"/>
        </a:xfrm>
        <a:prstGeom prst="rect">
          <a:avLst/>
        </a:prstGeom>
      </xdr:spPr>
    </xdr:pic>
    <xdr:clientData/>
  </xdr:twoCellAnchor>
  <xdr:twoCellAnchor editAs="absolute">
    <xdr:from>
      <xdr:col>1</xdr:col>
      <xdr:colOff>777240</xdr:colOff>
      <xdr:row>0</xdr:row>
      <xdr:rowOff>83820</xdr:rowOff>
    </xdr:from>
    <xdr:to>
      <xdr:col>4</xdr:col>
      <xdr:colOff>12550</xdr:colOff>
      <xdr:row>3</xdr:row>
      <xdr:rowOff>104887</xdr:rowOff>
    </xdr:to>
    <xdr:pic>
      <xdr:nvPicPr>
        <xdr:cNvPr id="3" name="Picture 2">
          <a:extLst>
            <a:ext uri="{FF2B5EF4-FFF2-40B4-BE49-F238E27FC236}">
              <a16:creationId xmlns:a16="http://schemas.microsoft.com/office/drawing/2014/main" id="{91BEBCAF-5CAB-4A20-B43B-55FDCB6733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9660" y="83820"/>
          <a:ext cx="2115670" cy="661147"/>
        </a:xfrm>
        <a:prstGeom prst="rect">
          <a:avLst/>
        </a:prstGeom>
      </xdr:spPr>
    </xdr:pic>
    <xdr:clientData/>
  </xdr:twoCellAnchor>
  <xdr:twoCellAnchor editAs="oneCell">
    <xdr:from>
      <xdr:col>1</xdr:col>
      <xdr:colOff>106681</xdr:colOff>
      <xdr:row>11</xdr:row>
      <xdr:rowOff>151725</xdr:rowOff>
    </xdr:from>
    <xdr:to>
      <xdr:col>4</xdr:col>
      <xdr:colOff>533400</xdr:colOff>
      <xdr:row>14</xdr:row>
      <xdr:rowOff>54602</xdr:rowOff>
    </xdr:to>
    <xdr:pic>
      <xdr:nvPicPr>
        <xdr:cNvPr id="4" name="Picture 3">
          <a:extLst>
            <a:ext uri="{FF2B5EF4-FFF2-40B4-BE49-F238E27FC236}">
              <a16:creationId xmlns:a16="http://schemas.microsoft.com/office/drawing/2014/main" id="{7BC189B8-173D-4C2B-88CF-457647B45B0F}"/>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419101" y="3222585"/>
          <a:ext cx="3307079" cy="14573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590478</xdr:colOff>
      <xdr:row>4</xdr:row>
      <xdr:rowOff>86186</xdr:rowOff>
    </xdr:from>
    <xdr:to>
      <xdr:col>8</xdr:col>
      <xdr:colOff>2706148</xdr:colOff>
      <xdr:row>4</xdr:row>
      <xdr:rowOff>741511</xdr:rowOff>
    </xdr:to>
    <xdr:pic>
      <xdr:nvPicPr>
        <xdr:cNvPr id="2" name="Picture 1">
          <a:extLst>
            <a:ext uri="{FF2B5EF4-FFF2-40B4-BE49-F238E27FC236}">
              <a16:creationId xmlns:a16="http://schemas.microsoft.com/office/drawing/2014/main" id="{FBC6DBC5-4A68-4258-8312-300E5F0736B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27792" y="957043"/>
          <a:ext cx="2115670" cy="655325"/>
        </a:xfrm>
        <a:prstGeom prst="rect">
          <a:avLst/>
        </a:prstGeom>
      </xdr:spPr>
    </xdr:pic>
    <xdr:clientData/>
  </xdr:twoCellAnchor>
  <xdr:twoCellAnchor editAs="absolute">
    <xdr:from>
      <xdr:col>1</xdr:col>
      <xdr:colOff>700708</xdr:colOff>
      <xdr:row>0</xdr:row>
      <xdr:rowOff>85587</xdr:rowOff>
    </xdr:from>
    <xdr:to>
      <xdr:col>4</xdr:col>
      <xdr:colOff>149378</xdr:colOff>
      <xdr:row>3</xdr:row>
      <xdr:rowOff>103120</xdr:rowOff>
    </xdr:to>
    <xdr:pic>
      <xdr:nvPicPr>
        <xdr:cNvPr id="3" name="Picture 2">
          <a:extLst>
            <a:ext uri="{FF2B5EF4-FFF2-40B4-BE49-F238E27FC236}">
              <a16:creationId xmlns:a16="http://schemas.microsoft.com/office/drawing/2014/main" id="{400DFB37-3568-4FC6-AA4D-61124ED0F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2134" y="85587"/>
          <a:ext cx="2118983" cy="653637"/>
        </a:xfrm>
        <a:prstGeom prst="rect">
          <a:avLst/>
        </a:prstGeom>
      </xdr:spPr>
    </xdr:pic>
    <xdr:clientData/>
  </xdr:twoCellAnchor>
  <xdr:twoCellAnchor editAs="oneCell">
    <xdr:from>
      <xdr:col>1</xdr:col>
      <xdr:colOff>60960</xdr:colOff>
      <xdr:row>11</xdr:row>
      <xdr:rowOff>571500</xdr:rowOff>
    </xdr:from>
    <xdr:to>
      <xdr:col>5</xdr:col>
      <xdr:colOff>58845</xdr:colOff>
      <xdr:row>15</xdr:row>
      <xdr:rowOff>199383</xdr:rowOff>
    </xdr:to>
    <xdr:pic>
      <xdr:nvPicPr>
        <xdr:cNvPr id="6" name="Picture 5">
          <a:extLst>
            <a:ext uri="{FF2B5EF4-FFF2-40B4-BE49-F238E27FC236}">
              <a16:creationId xmlns:a16="http://schemas.microsoft.com/office/drawing/2014/main" id="{4DC597C0-86E9-45FB-81FE-ABFEB3238AAE}"/>
            </a:ext>
          </a:extLst>
        </xdr:cNvPr>
        <xdr:cNvPicPr>
          <a:picLocks noChangeAspect="1"/>
        </xdr:cNvPicPr>
      </xdr:nvPicPr>
      <xdr:blipFill>
        <a:blip xmlns:r="http://schemas.openxmlformats.org/officeDocument/2006/relationships" r:embed="rId2">
          <a:alphaModFix amt="35000"/>
          <a:extLst>
            <a:ext uri="{28A0092B-C50C-407E-A947-70E740481C1C}">
              <a14:useLocalDpi xmlns:a14="http://schemas.microsoft.com/office/drawing/2010/main" val="0"/>
            </a:ext>
          </a:extLst>
        </a:blip>
        <a:stretch>
          <a:fillRect/>
        </a:stretch>
      </xdr:blipFill>
      <xdr:spPr>
        <a:xfrm>
          <a:off x="388620" y="3863340"/>
          <a:ext cx="3685965" cy="162432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absolute">
    <xdr:from>
      <xdr:col>8</xdr:col>
      <xdr:colOff>472440</xdr:colOff>
      <xdr:row>1</xdr:row>
      <xdr:rowOff>53340</xdr:rowOff>
    </xdr:from>
    <xdr:to>
      <xdr:col>8</xdr:col>
      <xdr:colOff>2588110</xdr:colOff>
      <xdr:row>4</xdr:row>
      <xdr:rowOff>48217</xdr:rowOff>
    </xdr:to>
    <xdr:pic>
      <xdr:nvPicPr>
        <xdr:cNvPr id="2" name="Picture 1">
          <a:extLst>
            <a:ext uri="{FF2B5EF4-FFF2-40B4-BE49-F238E27FC236}">
              <a16:creationId xmlns:a16="http://schemas.microsoft.com/office/drawing/2014/main" id="{971DE3AB-13BF-4491-9255-6A3CBAB289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97880" y="266700"/>
          <a:ext cx="2115670" cy="642577"/>
        </a:xfrm>
        <a:prstGeom prst="rect">
          <a:avLst/>
        </a:prstGeom>
      </xdr:spPr>
    </xdr:pic>
    <xdr:clientData/>
  </xdr:twoCellAnchor>
  <xdr:twoCellAnchor editAs="absolute">
    <xdr:from>
      <xdr:col>2</xdr:col>
      <xdr:colOff>0</xdr:colOff>
      <xdr:row>0</xdr:row>
      <xdr:rowOff>139700</xdr:rowOff>
    </xdr:from>
    <xdr:to>
      <xdr:col>4</xdr:col>
      <xdr:colOff>883770</xdr:colOff>
      <xdr:row>3</xdr:row>
      <xdr:rowOff>134577</xdr:rowOff>
    </xdr:to>
    <xdr:pic>
      <xdr:nvPicPr>
        <xdr:cNvPr id="3" name="Picture 2">
          <a:extLst>
            <a:ext uri="{FF2B5EF4-FFF2-40B4-BE49-F238E27FC236}">
              <a16:creationId xmlns:a16="http://schemas.microsoft.com/office/drawing/2014/main" id="{04F5365D-CB5C-4A03-AEA4-F87CFB555A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06500" y="139700"/>
          <a:ext cx="2115670" cy="642577"/>
        </a:xfrm>
        <a:prstGeom prst="rect">
          <a:avLst/>
        </a:prstGeom>
      </xdr:spPr>
    </xdr:pic>
    <xdr:clientData/>
  </xdr:twoCellAnchor>
  <xdr:twoCellAnchor editAs="oneCell">
    <xdr:from>
      <xdr:col>1</xdr:col>
      <xdr:colOff>601981</xdr:colOff>
      <xdr:row>8</xdr:row>
      <xdr:rowOff>20895</xdr:rowOff>
    </xdr:from>
    <xdr:to>
      <xdr:col>4</xdr:col>
      <xdr:colOff>1447800</xdr:colOff>
      <xdr:row>12</xdr:row>
      <xdr:rowOff>1263</xdr:rowOff>
    </xdr:to>
    <xdr:pic>
      <xdr:nvPicPr>
        <xdr:cNvPr id="4" name="Picture 3">
          <a:extLst>
            <a:ext uri="{FF2B5EF4-FFF2-40B4-BE49-F238E27FC236}">
              <a16:creationId xmlns:a16="http://schemas.microsoft.com/office/drawing/2014/main" id="{9C58A3B5-CA34-473E-83B4-936E4070CBAE}"/>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914401" y="2367855"/>
          <a:ext cx="2964179" cy="13062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8</xdr:col>
      <xdr:colOff>711926</xdr:colOff>
      <xdr:row>4</xdr:row>
      <xdr:rowOff>19957</xdr:rowOff>
    </xdr:from>
    <xdr:to>
      <xdr:col>8</xdr:col>
      <xdr:colOff>2827596</xdr:colOff>
      <xdr:row>4</xdr:row>
      <xdr:rowOff>681104</xdr:rowOff>
    </xdr:to>
    <xdr:pic>
      <xdr:nvPicPr>
        <xdr:cNvPr id="3" name="Picture 2">
          <a:extLst>
            <a:ext uri="{FF2B5EF4-FFF2-40B4-BE49-F238E27FC236}">
              <a16:creationId xmlns:a16="http://schemas.microsoft.com/office/drawing/2014/main" id="{9E1CAC58-96C6-48F6-9A79-7F40928404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14555" y="890814"/>
          <a:ext cx="2115670" cy="661147"/>
        </a:xfrm>
        <a:prstGeom prst="rect">
          <a:avLst/>
        </a:prstGeom>
      </xdr:spPr>
    </xdr:pic>
    <xdr:clientData/>
  </xdr:twoCellAnchor>
  <xdr:twoCellAnchor editAs="absolute">
    <xdr:from>
      <xdr:col>1</xdr:col>
      <xdr:colOff>685800</xdr:colOff>
      <xdr:row>0</xdr:row>
      <xdr:rowOff>88900</xdr:rowOff>
    </xdr:from>
    <xdr:to>
      <xdr:col>4</xdr:col>
      <xdr:colOff>134470</xdr:colOff>
      <xdr:row>3</xdr:row>
      <xdr:rowOff>102347</xdr:rowOff>
    </xdr:to>
    <xdr:pic>
      <xdr:nvPicPr>
        <xdr:cNvPr id="4" name="Picture 3">
          <a:extLst>
            <a:ext uri="{FF2B5EF4-FFF2-40B4-BE49-F238E27FC236}">
              <a16:creationId xmlns:a16="http://schemas.microsoft.com/office/drawing/2014/main" id="{5DBA96B8-2D43-4231-853C-F8027C7F89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300" y="88900"/>
          <a:ext cx="2115670" cy="661147"/>
        </a:xfrm>
        <a:prstGeom prst="rect">
          <a:avLst/>
        </a:prstGeom>
      </xdr:spPr>
    </xdr:pic>
    <xdr:clientData/>
  </xdr:twoCellAnchor>
  <xdr:twoCellAnchor editAs="oneCell">
    <xdr:from>
      <xdr:col>0</xdr:col>
      <xdr:colOff>144780</xdr:colOff>
      <xdr:row>11</xdr:row>
      <xdr:rowOff>388620</xdr:rowOff>
    </xdr:from>
    <xdr:to>
      <xdr:col>4</xdr:col>
      <xdr:colOff>851325</xdr:colOff>
      <xdr:row>15</xdr:row>
      <xdr:rowOff>16503</xdr:rowOff>
    </xdr:to>
    <xdr:pic>
      <xdr:nvPicPr>
        <xdr:cNvPr id="6" name="Picture 5">
          <a:extLst>
            <a:ext uri="{FF2B5EF4-FFF2-40B4-BE49-F238E27FC236}">
              <a16:creationId xmlns:a16="http://schemas.microsoft.com/office/drawing/2014/main" id="{935F9755-9348-49E9-97B8-C6F381FA11D2}"/>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144780" y="3688080"/>
          <a:ext cx="3685965" cy="16243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8</xdr:col>
      <xdr:colOff>581660</xdr:colOff>
      <xdr:row>3</xdr:row>
      <xdr:rowOff>193040</xdr:rowOff>
    </xdr:from>
    <xdr:to>
      <xdr:col>8</xdr:col>
      <xdr:colOff>2697330</xdr:colOff>
      <xdr:row>4</xdr:row>
      <xdr:rowOff>638287</xdr:rowOff>
    </xdr:to>
    <xdr:pic>
      <xdr:nvPicPr>
        <xdr:cNvPr id="2" name="Picture 1">
          <a:extLst>
            <a:ext uri="{FF2B5EF4-FFF2-40B4-BE49-F238E27FC236}">
              <a16:creationId xmlns:a16="http://schemas.microsoft.com/office/drawing/2014/main" id="{753563F6-687E-4D20-87D5-304DD9836B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2560" y="840740"/>
          <a:ext cx="2115670" cy="661147"/>
        </a:xfrm>
        <a:prstGeom prst="rect">
          <a:avLst/>
        </a:prstGeom>
      </xdr:spPr>
    </xdr:pic>
    <xdr:clientData/>
  </xdr:twoCellAnchor>
  <xdr:twoCellAnchor editAs="absolute">
    <xdr:from>
      <xdr:col>1</xdr:col>
      <xdr:colOff>685800</xdr:colOff>
      <xdr:row>0</xdr:row>
      <xdr:rowOff>101600</xdr:rowOff>
    </xdr:from>
    <xdr:to>
      <xdr:col>4</xdr:col>
      <xdr:colOff>134470</xdr:colOff>
      <xdr:row>3</xdr:row>
      <xdr:rowOff>115047</xdr:rowOff>
    </xdr:to>
    <xdr:pic>
      <xdr:nvPicPr>
        <xdr:cNvPr id="3" name="Picture 2">
          <a:extLst>
            <a:ext uri="{FF2B5EF4-FFF2-40B4-BE49-F238E27FC236}">
              <a16:creationId xmlns:a16="http://schemas.microsoft.com/office/drawing/2014/main" id="{15A890D7-EDD9-40FB-B1CF-DAB01E8AD91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300" y="101600"/>
          <a:ext cx="2115670" cy="661147"/>
        </a:xfrm>
        <a:prstGeom prst="rect">
          <a:avLst/>
        </a:prstGeom>
      </xdr:spPr>
    </xdr:pic>
    <xdr:clientData/>
  </xdr:twoCellAnchor>
  <xdr:twoCellAnchor editAs="oneCell">
    <xdr:from>
      <xdr:col>0</xdr:col>
      <xdr:colOff>252046</xdr:colOff>
      <xdr:row>11</xdr:row>
      <xdr:rowOff>586154</xdr:rowOff>
    </xdr:from>
    <xdr:to>
      <xdr:col>5</xdr:col>
      <xdr:colOff>63534</xdr:colOff>
      <xdr:row>15</xdr:row>
      <xdr:rowOff>217554</xdr:rowOff>
    </xdr:to>
    <xdr:pic>
      <xdr:nvPicPr>
        <xdr:cNvPr id="5" name="Picture 4">
          <a:extLst>
            <a:ext uri="{FF2B5EF4-FFF2-40B4-BE49-F238E27FC236}">
              <a16:creationId xmlns:a16="http://schemas.microsoft.com/office/drawing/2014/main" id="{076BDD36-A4D2-4095-A4BA-D2175FA11405}"/>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52046" y="3862754"/>
          <a:ext cx="3685965" cy="16243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8</xdr:col>
      <xdr:colOff>579120</xdr:colOff>
      <xdr:row>4</xdr:row>
      <xdr:rowOff>48260</xdr:rowOff>
    </xdr:from>
    <xdr:to>
      <xdr:col>8</xdr:col>
      <xdr:colOff>2694790</xdr:colOff>
      <xdr:row>4</xdr:row>
      <xdr:rowOff>709407</xdr:rowOff>
    </xdr:to>
    <xdr:pic>
      <xdr:nvPicPr>
        <xdr:cNvPr id="2" name="Picture 1">
          <a:extLst>
            <a:ext uri="{FF2B5EF4-FFF2-40B4-BE49-F238E27FC236}">
              <a16:creationId xmlns:a16="http://schemas.microsoft.com/office/drawing/2014/main" id="{9243DC43-E66C-4F43-9A42-50342C9534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0820" y="911860"/>
          <a:ext cx="2115670" cy="661147"/>
        </a:xfrm>
        <a:prstGeom prst="rect">
          <a:avLst/>
        </a:prstGeom>
      </xdr:spPr>
    </xdr:pic>
    <xdr:clientData/>
  </xdr:twoCellAnchor>
  <xdr:twoCellAnchor editAs="absolute">
    <xdr:from>
      <xdr:col>1</xdr:col>
      <xdr:colOff>673100</xdr:colOff>
      <xdr:row>0</xdr:row>
      <xdr:rowOff>76200</xdr:rowOff>
    </xdr:from>
    <xdr:to>
      <xdr:col>4</xdr:col>
      <xdr:colOff>121770</xdr:colOff>
      <xdr:row>3</xdr:row>
      <xdr:rowOff>89647</xdr:rowOff>
    </xdr:to>
    <xdr:pic>
      <xdr:nvPicPr>
        <xdr:cNvPr id="3" name="Picture 2">
          <a:extLst>
            <a:ext uri="{FF2B5EF4-FFF2-40B4-BE49-F238E27FC236}">
              <a16:creationId xmlns:a16="http://schemas.microsoft.com/office/drawing/2014/main" id="{6961D575-F073-4E38-8A6B-E7085452DA4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0600" y="76200"/>
          <a:ext cx="2115670" cy="661147"/>
        </a:xfrm>
        <a:prstGeom prst="rect">
          <a:avLst/>
        </a:prstGeom>
      </xdr:spPr>
    </xdr:pic>
    <xdr:clientData/>
  </xdr:twoCellAnchor>
  <xdr:twoCellAnchor editAs="oneCell">
    <xdr:from>
      <xdr:col>0</xdr:col>
      <xdr:colOff>99391</xdr:colOff>
      <xdr:row>11</xdr:row>
      <xdr:rowOff>569843</xdr:rowOff>
    </xdr:from>
    <xdr:to>
      <xdr:col>4</xdr:col>
      <xdr:colOff>803617</xdr:colOff>
      <xdr:row>15</xdr:row>
      <xdr:rowOff>199714</xdr:rowOff>
    </xdr:to>
    <xdr:pic>
      <xdr:nvPicPr>
        <xdr:cNvPr id="5" name="Picture 4">
          <a:extLst>
            <a:ext uri="{FF2B5EF4-FFF2-40B4-BE49-F238E27FC236}">
              <a16:creationId xmlns:a16="http://schemas.microsoft.com/office/drawing/2014/main" id="{CA94EE21-5954-49AB-B98F-9AE667180197}"/>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99391" y="3849756"/>
          <a:ext cx="3685965" cy="16243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8</xdr:col>
      <xdr:colOff>520700</xdr:colOff>
      <xdr:row>4</xdr:row>
      <xdr:rowOff>17780</xdr:rowOff>
    </xdr:from>
    <xdr:to>
      <xdr:col>8</xdr:col>
      <xdr:colOff>2636370</xdr:colOff>
      <xdr:row>4</xdr:row>
      <xdr:rowOff>678927</xdr:rowOff>
    </xdr:to>
    <xdr:pic>
      <xdr:nvPicPr>
        <xdr:cNvPr id="2" name="Picture 1">
          <a:extLst>
            <a:ext uri="{FF2B5EF4-FFF2-40B4-BE49-F238E27FC236}">
              <a16:creationId xmlns:a16="http://schemas.microsoft.com/office/drawing/2014/main" id="{D65D297E-49C3-4BD8-91E1-54ED0EE4E3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95900" y="881380"/>
          <a:ext cx="2115670" cy="661147"/>
        </a:xfrm>
        <a:prstGeom prst="rect">
          <a:avLst/>
        </a:prstGeom>
      </xdr:spPr>
    </xdr:pic>
    <xdr:clientData/>
  </xdr:twoCellAnchor>
  <xdr:twoCellAnchor editAs="absolute">
    <xdr:from>
      <xdr:col>1</xdr:col>
      <xdr:colOff>660400</xdr:colOff>
      <xdr:row>0</xdr:row>
      <xdr:rowOff>88900</xdr:rowOff>
    </xdr:from>
    <xdr:to>
      <xdr:col>4</xdr:col>
      <xdr:colOff>109070</xdr:colOff>
      <xdr:row>3</xdr:row>
      <xdr:rowOff>102347</xdr:rowOff>
    </xdr:to>
    <xdr:pic>
      <xdr:nvPicPr>
        <xdr:cNvPr id="3" name="Picture 2">
          <a:extLst>
            <a:ext uri="{FF2B5EF4-FFF2-40B4-BE49-F238E27FC236}">
              <a16:creationId xmlns:a16="http://schemas.microsoft.com/office/drawing/2014/main" id="{7BFCC3E8-43D3-43EF-99B8-2F59AE73AD6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7900" y="88900"/>
          <a:ext cx="2115670" cy="661147"/>
        </a:xfrm>
        <a:prstGeom prst="rect">
          <a:avLst/>
        </a:prstGeom>
      </xdr:spPr>
    </xdr:pic>
    <xdr:clientData/>
  </xdr:twoCellAnchor>
  <xdr:twoCellAnchor editAs="oneCell">
    <xdr:from>
      <xdr:col>0</xdr:col>
      <xdr:colOff>251791</xdr:colOff>
      <xdr:row>11</xdr:row>
      <xdr:rowOff>589722</xdr:rowOff>
    </xdr:from>
    <xdr:to>
      <xdr:col>5</xdr:col>
      <xdr:colOff>54869</xdr:colOff>
      <xdr:row>15</xdr:row>
      <xdr:rowOff>20810</xdr:rowOff>
    </xdr:to>
    <xdr:pic>
      <xdr:nvPicPr>
        <xdr:cNvPr id="5" name="Picture 4">
          <a:extLst>
            <a:ext uri="{FF2B5EF4-FFF2-40B4-BE49-F238E27FC236}">
              <a16:creationId xmlns:a16="http://schemas.microsoft.com/office/drawing/2014/main" id="{2F0228A7-5BC9-4AED-B447-557F8119B6B8}"/>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51791" y="3869635"/>
          <a:ext cx="3685965" cy="162432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8</xdr:col>
      <xdr:colOff>515620</xdr:colOff>
      <xdr:row>4</xdr:row>
      <xdr:rowOff>38100</xdr:rowOff>
    </xdr:from>
    <xdr:to>
      <xdr:col>8</xdr:col>
      <xdr:colOff>2631290</xdr:colOff>
      <xdr:row>4</xdr:row>
      <xdr:rowOff>699247</xdr:rowOff>
    </xdr:to>
    <xdr:pic>
      <xdr:nvPicPr>
        <xdr:cNvPr id="2" name="Picture 1">
          <a:extLst>
            <a:ext uri="{FF2B5EF4-FFF2-40B4-BE49-F238E27FC236}">
              <a16:creationId xmlns:a16="http://schemas.microsoft.com/office/drawing/2014/main" id="{A3B8AD1A-E7AD-4026-92BD-B911074C5C2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2720" y="901700"/>
          <a:ext cx="2115670" cy="661147"/>
        </a:xfrm>
        <a:prstGeom prst="rect">
          <a:avLst/>
        </a:prstGeom>
      </xdr:spPr>
    </xdr:pic>
    <xdr:clientData/>
  </xdr:twoCellAnchor>
  <xdr:twoCellAnchor editAs="absolute">
    <xdr:from>
      <xdr:col>1</xdr:col>
      <xdr:colOff>685800</xdr:colOff>
      <xdr:row>0</xdr:row>
      <xdr:rowOff>101600</xdr:rowOff>
    </xdr:from>
    <xdr:to>
      <xdr:col>4</xdr:col>
      <xdr:colOff>134470</xdr:colOff>
      <xdr:row>3</xdr:row>
      <xdr:rowOff>115047</xdr:rowOff>
    </xdr:to>
    <xdr:pic>
      <xdr:nvPicPr>
        <xdr:cNvPr id="3" name="Picture 2">
          <a:extLst>
            <a:ext uri="{FF2B5EF4-FFF2-40B4-BE49-F238E27FC236}">
              <a16:creationId xmlns:a16="http://schemas.microsoft.com/office/drawing/2014/main" id="{046F6034-2EF7-4A57-8DF7-8FA52D55017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300" y="101600"/>
          <a:ext cx="2115670" cy="661147"/>
        </a:xfrm>
        <a:prstGeom prst="rect">
          <a:avLst/>
        </a:prstGeom>
      </xdr:spPr>
    </xdr:pic>
    <xdr:clientData/>
  </xdr:twoCellAnchor>
  <xdr:twoCellAnchor editAs="oneCell">
    <xdr:from>
      <xdr:col>0</xdr:col>
      <xdr:colOff>64476</xdr:colOff>
      <xdr:row>11</xdr:row>
      <xdr:rowOff>574431</xdr:rowOff>
    </xdr:from>
    <xdr:to>
      <xdr:col>4</xdr:col>
      <xdr:colOff>772779</xdr:colOff>
      <xdr:row>15</xdr:row>
      <xdr:rowOff>205831</xdr:rowOff>
    </xdr:to>
    <xdr:pic>
      <xdr:nvPicPr>
        <xdr:cNvPr id="5" name="Picture 4">
          <a:extLst>
            <a:ext uri="{FF2B5EF4-FFF2-40B4-BE49-F238E27FC236}">
              <a16:creationId xmlns:a16="http://schemas.microsoft.com/office/drawing/2014/main" id="{DC505F50-9A74-40D1-AB59-99713D0D5BE7}"/>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64476" y="3851031"/>
          <a:ext cx="3685965" cy="162432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8</xdr:col>
      <xdr:colOff>533400</xdr:colOff>
      <xdr:row>3</xdr:row>
      <xdr:rowOff>172720</xdr:rowOff>
    </xdr:from>
    <xdr:to>
      <xdr:col>8</xdr:col>
      <xdr:colOff>2649070</xdr:colOff>
      <xdr:row>5</xdr:row>
      <xdr:rowOff>21067</xdr:rowOff>
    </xdr:to>
    <xdr:pic>
      <xdr:nvPicPr>
        <xdr:cNvPr id="2" name="Picture 1">
          <a:extLst>
            <a:ext uri="{FF2B5EF4-FFF2-40B4-BE49-F238E27FC236}">
              <a16:creationId xmlns:a16="http://schemas.microsoft.com/office/drawing/2014/main" id="{0074CD23-2271-43D6-AB2B-ED700495B8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45100" y="820420"/>
          <a:ext cx="2115670" cy="661147"/>
        </a:xfrm>
        <a:prstGeom prst="rect">
          <a:avLst/>
        </a:prstGeom>
      </xdr:spPr>
    </xdr:pic>
    <xdr:clientData/>
  </xdr:twoCellAnchor>
  <xdr:twoCellAnchor editAs="absolute">
    <xdr:from>
      <xdr:col>1</xdr:col>
      <xdr:colOff>685800</xdr:colOff>
      <xdr:row>0</xdr:row>
      <xdr:rowOff>109220</xdr:rowOff>
    </xdr:from>
    <xdr:to>
      <xdr:col>4</xdr:col>
      <xdr:colOff>134470</xdr:colOff>
      <xdr:row>3</xdr:row>
      <xdr:rowOff>130287</xdr:rowOff>
    </xdr:to>
    <xdr:pic>
      <xdr:nvPicPr>
        <xdr:cNvPr id="4" name="Picture 3">
          <a:extLst>
            <a:ext uri="{FF2B5EF4-FFF2-40B4-BE49-F238E27FC236}">
              <a16:creationId xmlns:a16="http://schemas.microsoft.com/office/drawing/2014/main" id="{2AE2A7A4-9754-4B5D-99F8-BD77716D6C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3300" y="109220"/>
          <a:ext cx="2115670" cy="668767"/>
        </a:xfrm>
        <a:prstGeom prst="rect">
          <a:avLst/>
        </a:prstGeom>
      </xdr:spPr>
    </xdr:pic>
    <xdr:clientData/>
  </xdr:twoCellAnchor>
  <xdr:twoCellAnchor editAs="oneCell">
    <xdr:from>
      <xdr:col>0</xdr:col>
      <xdr:colOff>210268</xdr:colOff>
      <xdr:row>11</xdr:row>
      <xdr:rowOff>304799</xdr:rowOff>
    </xdr:from>
    <xdr:to>
      <xdr:col>5</xdr:col>
      <xdr:colOff>21756</xdr:colOff>
      <xdr:row>14</xdr:row>
      <xdr:rowOff>199968</xdr:rowOff>
    </xdr:to>
    <xdr:pic>
      <xdr:nvPicPr>
        <xdr:cNvPr id="10" name="Picture 9">
          <a:extLst>
            <a:ext uri="{FF2B5EF4-FFF2-40B4-BE49-F238E27FC236}">
              <a16:creationId xmlns:a16="http://schemas.microsoft.com/office/drawing/2014/main" id="{214C190B-9729-4BA5-8724-7DE5B8090C37}"/>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210268" y="3569676"/>
          <a:ext cx="3685965" cy="16243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8</xdr:col>
      <xdr:colOff>929861</xdr:colOff>
      <xdr:row>4</xdr:row>
      <xdr:rowOff>43401</xdr:rowOff>
    </xdr:from>
    <xdr:to>
      <xdr:col>8</xdr:col>
      <xdr:colOff>3045531</xdr:colOff>
      <xdr:row>5</xdr:row>
      <xdr:rowOff>134705</xdr:rowOff>
    </xdr:to>
    <xdr:pic>
      <xdr:nvPicPr>
        <xdr:cNvPr id="2" name="Picture 1">
          <a:extLst>
            <a:ext uri="{FF2B5EF4-FFF2-40B4-BE49-F238E27FC236}">
              <a16:creationId xmlns:a16="http://schemas.microsoft.com/office/drawing/2014/main" id="{4964BAF9-55A6-491B-81B3-ABEF2B9581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71761" y="907001"/>
          <a:ext cx="2115670" cy="662804"/>
        </a:xfrm>
        <a:prstGeom prst="rect">
          <a:avLst/>
        </a:prstGeom>
      </xdr:spPr>
    </xdr:pic>
    <xdr:clientData/>
  </xdr:twoCellAnchor>
  <xdr:twoCellAnchor editAs="absolute">
    <xdr:from>
      <xdr:col>1</xdr:col>
      <xdr:colOff>800100</xdr:colOff>
      <xdr:row>0</xdr:row>
      <xdr:rowOff>101600</xdr:rowOff>
    </xdr:from>
    <xdr:to>
      <xdr:col>3</xdr:col>
      <xdr:colOff>1125070</xdr:colOff>
      <xdr:row>3</xdr:row>
      <xdr:rowOff>115047</xdr:rowOff>
    </xdr:to>
    <xdr:pic>
      <xdr:nvPicPr>
        <xdr:cNvPr id="3" name="Picture 2">
          <a:extLst>
            <a:ext uri="{FF2B5EF4-FFF2-40B4-BE49-F238E27FC236}">
              <a16:creationId xmlns:a16="http://schemas.microsoft.com/office/drawing/2014/main" id="{EC07F52F-4E3B-4683-84A0-9BC9D1AF33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7600" y="101600"/>
          <a:ext cx="2115670" cy="661147"/>
        </a:xfrm>
        <a:prstGeom prst="rect">
          <a:avLst/>
        </a:prstGeom>
      </xdr:spPr>
    </xdr:pic>
    <xdr:clientData/>
  </xdr:twoCellAnchor>
  <xdr:twoCellAnchor editAs="oneCell">
    <xdr:from>
      <xdr:col>0</xdr:col>
      <xdr:colOff>176331</xdr:colOff>
      <xdr:row>7</xdr:row>
      <xdr:rowOff>90719</xdr:rowOff>
    </xdr:from>
    <xdr:to>
      <xdr:col>3</xdr:col>
      <xdr:colOff>1461026</xdr:colOff>
      <xdr:row>12</xdr:row>
      <xdr:rowOff>68837</xdr:rowOff>
    </xdr:to>
    <xdr:pic>
      <xdr:nvPicPr>
        <xdr:cNvPr id="8" name="Picture 7">
          <a:extLst>
            <a:ext uri="{FF2B5EF4-FFF2-40B4-BE49-F238E27FC236}">
              <a16:creationId xmlns:a16="http://schemas.microsoft.com/office/drawing/2014/main" id="{42A3211F-AFB7-45E8-BDB6-4B9523BBE062}"/>
            </a:ext>
          </a:extLst>
        </xdr:cNvPr>
        <xdr:cNvPicPr>
          <a:picLocks noChangeAspect="1"/>
        </xdr:cNvPicPr>
      </xdr:nvPicPr>
      <xdr:blipFill>
        <a:blip xmlns:r="http://schemas.openxmlformats.org/officeDocument/2006/relationships" r:embed="rId3">
          <a:alphaModFix amt="35000"/>
          <a:extLst>
            <a:ext uri="{28A0092B-C50C-407E-A947-70E740481C1C}">
              <a14:useLocalDpi xmlns:a14="http://schemas.microsoft.com/office/drawing/2010/main" val="0"/>
            </a:ext>
          </a:extLst>
        </a:blip>
        <a:stretch>
          <a:fillRect/>
        </a:stretch>
      </xdr:blipFill>
      <xdr:spPr>
        <a:xfrm>
          <a:off x="176331" y="1954785"/>
          <a:ext cx="3394364" cy="14958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buildingservicesportal.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701BC-D3B2-4283-B584-A93F0C052FA5}">
  <dimension ref="A1:AH78"/>
  <sheetViews>
    <sheetView showGridLines="0" showRowColHeaders="0" showZeros="0" tabSelected="1" showRuler="0" zoomScale="85" zoomScaleNormal="85" zoomScaleSheetLayoutView="85" workbookViewId="0">
      <selection activeCell="E10" sqref="E10"/>
    </sheetView>
  </sheetViews>
  <sheetFormatPr defaultRowHeight="16.8" x14ac:dyDescent="0.4"/>
  <cols>
    <col min="1" max="1" width="3.88671875" style="6" customWidth="1"/>
    <col min="2" max="2" width="38.33203125" style="6" bestFit="1" customWidth="1"/>
    <col min="3" max="3" width="7.33203125" style="6" customWidth="1"/>
    <col min="4" max="4" width="23.77734375" style="6" bestFit="1" customWidth="1"/>
    <col min="5" max="5" width="14.6640625" style="6" customWidth="1"/>
    <col min="6" max="6" width="14.5546875" style="6" customWidth="1"/>
    <col min="7" max="7" width="13.44140625" style="6" customWidth="1"/>
    <col min="8" max="8" width="17.77734375" style="6" customWidth="1"/>
    <col min="9" max="10" width="4" style="6" customWidth="1"/>
    <col min="11" max="11" width="3.77734375" style="6" customWidth="1"/>
    <col min="12" max="16" width="8.88671875" style="6"/>
    <col min="17" max="17" width="48.21875" style="6" customWidth="1"/>
    <col min="18" max="18" width="4.33203125" style="6" customWidth="1"/>
    <col min="19" max="16384" width="8.88671875" style="6"/>
  </cols>
  <sheetData>
    <row r="1" spans="1:34" s="5" customFormat="1" x14ac:dyDescent="0.4"/>
    <row r="2" spans="1:34" s="5" customFormat="1" x14ac:dyDescent="0.4"/>
    <row r="3" spans="1:34" s="5" customFormat="1" ht="15.6" customHeight="1" x14ac:dyDescent="0.4"/>
    <row r="4" spans="1:34" ht="59.4" customHeight="1" x14ac:dyDescent="0.4">
      <c r="A4" s="5"/>
      <c r="B4" s="5"/>
      <c r="C4" s="5"/>
      <c r="D4" s="122" t="s">
        <v>202</v>
      </c>
      <c r="E4" s="5"/>
      <c r="F4" s="5"/>
      <c r="G4" s="5"/>
      <c r="H4" s="5"/>
      <c r="I4" s="5"/>
      <c r="J4" s="5"/>
      <c r="K4" s="103"/>
      <c r="L4" s="104"/>
      <c r="M4" s="104"/>
      <c r="N4" s="104"/>
      <c r="O4" s="104"/>
      <c r="P4" s="104"/>
      <c r="Q4" s="104"/>
      <c r="R4" s="42"/>
      <c r="S4" s="5"/>
      <c r="T4" s="5"/>
      <c r="U4" s="5"/>
      <c r="V4" s="5"/>
      <c r="W4" s="5"/>
      <c r="X4" s="5"/>
      <c r="Y4" s="5"/>
      <c r="Z4" s="5"/>
      <c r="AA4" s="5"/>
      <c r="AB4" s="5"/>
      <c r="AC4" s="5"/>
      <c r="AD4" s="5"/>
      <c r="AE4" s="5"/>
      <c r="AF4" s="5"/>
      <c r="AG4" s="5"/>
      <c r="AH4" s="5"/>
    </row>
    <row r="5" spans="1:34" ht="26.4" customHeight="1" thickBot="1" x14ac:dyDescent="0.5">
      <c r="A5" s="7"/>
      <c r="B5" s="8" t="s">
        <v>19</v>
      </c>
      <c r="C5" s="8"/>
      <c r="D5" s="8"/>
      <c r="E5" s="8"/>
      <c r="F5" s="8"/>
      <c r="G5" s="8"/>
      <c r="H5" s="8"/>
      <c r="I5" s="7"/>
      <c r="J5" s="7"/>
      <c r="K5" s="105"/>
      <c r="L5" s="7"/>
      <c r="M5" s="7"/>
      <c r="N5" s="7"/>
      <c r="O5" s="7"/>
      <c r="P5" s="7"/>
      <c r="Q5" s="7"/>
      <c r="R5" s="106"/>
      <c r="S5" s="5"/>
      <c r="T5" s="5"/>
      <c r="U5" s="5"/>
      <c r="V5" s="5"/>
      <c r="W5" s="5"/>
      <c r="X5" s="5"/>
      <c r="Y5" s="5"/>
      <c r="Z5" s="5"/>
      <c r="AA5" s="5"/>
      <c r="AB5" s="5"/>
      <c r="AC5" s="5"/>
      <c r="AD5" s="5"/>
      <c r="AE5" s="5"/>
      <c r="AF5" s="5"/>
      <c r="AG5" s="5"/>
      <c r="AH5" s="5"/>
    </row>
    <row r="6" spans="1:34" x14ac:dyDescent="0.4">
      <c r="A6" s="7"/>
      <c r="B6" s="5"/>
      <c r="C6" s="5"/>
      <c r="D6" s="5"/>
      <c r="E6" s="5"/>
      <c r="F6" s="5"/>
      <c r="G6" s="5"/>
      <c r="H6" s="5"/>
      <c r="I6" s="7"/>
      <c r="J6" s="7"/>
      <c r="K6" s="105"/>
      <c r="L6" s="7"/>
      <c r="M6" s="7"/>
      <c r="N6" s="7"/>
      <c r="O6" s="7"/>
      <c r="P6" s="7"/>
      <c r="Q6" s="7"/>
      <c r="R6" s="106"/>
      <c r="S6" s="5"/>
      <c r="T6" s="5"/>
      <c r="U6" s="5"/>
      <c r="V6" s="5"/>
      <c r="W6" s="5"/>
      <c r="X6" s="5"/>
      <c r="Y6" s="5"/>
      <c r="Z6" s="5"/>
      <c r="AA6" s="5"/>
      <c r="AB6" s="5"/>
      <c r="AC6" s="5"/>
      <c r="AD6" s="5"/>
      <c r="AE6" s="5"/>
      <c r="AF6" s="5"/>
      <c r="AG6" s="5"/>
      <c r="AH6" s="5"/>
    </row>
    <row r="7" spans="1:34" x14ac:dyDescent="0.4">
      <c r="A7" s="7"/>
      <c r="B7" s="170" t="s">
        <v>5</v>
      </c>
      <c r="C7" s="170"/>
      <c r="D7" s="170"/>
      <c r="E7" s="170"/>
      <c r="F7" s="170"/>
      <c r="G7" s="170"/>
      <c r="H7" s="170"/>
      <c r="I7" s="7"/>
      <c r="J7" s="7"/>
      <c r="K7" s="105"/>
      <c r="L7" s="7"/>
      <c r="M7" s="29"/>
      <c r="N7" s="7"/>
      <c r="O7" s="7"/>
      <c r="P7" s="7"/>
      <c r="Q7" s="7"/>
      <c r="R7" s="106"/>
      <c r="S7" s="5"/>
      <c r="T7" s="5"/>
      <c r="U7" s="5"/>
      <c r="V7" s="5"/>
      <c r="W7" s="5"/>
      <c r="X7" s="5"/>
      <c r="Y7" s="5"/>
      <c r="Z7" s="5"/>
      <c r="AA7" s="5"/>
      <c r="AB7" s="5"/>
      <c r="AC7" s="5"/>
      <c r="AD7" s="5"/>
      <c r="AE7" s="5"/>
      <c r="AF7" s="5"/>
      <c r="AG7" s="5"/>
      <c r="AH7" s="5"/>
    </row>
    <row r="8" spans="1:34" x14ac:dyDescent="0.4">
      <c r="A8" s="7"/>
      <c r="B8" s="140"/>
      <c r="C8" s="141"/>
      <c r="D8" s="9"/>
      <c r="E8" s="10" t="s">
        <v>1</v>
      </c>
      <c r="F8" s="10" t="s">
        <v>2</v>
      </c>
      <c r="G8" s="10" t="s">
        <v>3</v>
      </c>
      <c r="H8" s="11" t="s">
        <v>4</v>
      </c>
      <c r="I8" s="7"/>
      <c r="J8" s="7"/>
      <c r="K8" s="105"/>
      <c r="L8" s="28" t="s">
        <v>162</v>
      </c>
      <c r="M8" s="7"/>
      <c r="N8" s="7"/>
      <c r="O8" s="7"/>
      <c r="P8" s="7"/>
      <c r="Q8" s="7"/>
      <c r="R8" s="106"/>
      <c r="S8" s="5"/>
      <c r="T8" s="5"/>
      <c r="U8" s="5"/>
      <c r="V8" s="5"/>
      <c r="W8" s="5"/>
      <c r="X8" s="5"/>
      <c r="Y8" s="5"/>
      <c r="Z8" s="5"/>
      <c r="AA8" s="5"/>
      <c r="AB8" s="5"/>
      <c r="AC8" s="5"/>
      <c r="AD8" s="5"/>
      <c r="AE8" s="5"/>
      <c r="AF8" s="5"/>
      <c r="AG8" s="5"/>
      <c r="AH8" s="5"/>
    </row>
    <row r="9" spans="1:34" ht="72" customHeight="1" thickBot="1" x14ac:dyDescent="0.45">
      <c r="A9" s="7"/>
      <c r="B9" s="142" t="s">
        <v>0</v>
      </c>
      <c r="C9" s="143"/>
      <c r="D9" s="12" t="s">
        <v>18</v>
      </c>
      <c r="E9" s="96" t="s">
        <v>30</v>
      </c>
      <c r="F9" s="13" t="s">
        <v>31</v>
      </c>
      <c r="G9" s="13" t="s">
        <v>32</v>
      </c>
      <c r="H9" s="14" t="s">
        <v>33</v>
      </c>
      <c r="I9" s="7"/>
      <c r="J9" s="7"/>
      <c r="K9" s="105"/>
      <c r="L9" s="166" t="s">
        <v>179</v>
      </c>
      <c r="M9" s="161"/>
      <c r="N9" s="161"/>
      <c r="O9" s="161"/>
      <c r="P9" s="161"/>
      <c r="Q9" s="161"/>
      <c r="R9" s="106"/>
      <c r="S9" s="5"/>
      <c r="T9" s="5"/>
      <c r="U9" s="5"/>
      <c r="V9" s="5"/>
      <c r="W9" s="5"/>
      <c r="X9" s="5"/>
      <c r="Y9" s="5"/>
      <c r="Z9" s="5"/>
      <c r="AA9" s="5"/>
      <c r="AB9" s="5"/>
      <c r="AC9" s="5"/>
      <c r="AD9" s="5"/>
      <c r="AE9" s="5"/>
      <c r="AF9" s="5"/>
      <c r="AG9" s="5"/>
      <c r="AH9" s="5"/>
    </row>
    <row r="10" spans="1:34" x14ac:dyDescent="0.4">
      <c r="A10" s="7"/>
      <c r="B10" s="144" t="s">
        <v>6</v>
      </c>
      <c r="C10" s="145"/>
      <c r="D10" s="94" t="s">
        <v>20</v>
      </c>
      <c r="E10" s="123"/>
      <c r="F10" s="95">
        <v>4.42</v>
      </c>
      <c r="G10" s="63">
        <v>0</v>
      </c>
      <c r="H10" s="64">
        <f>(E10*F10)+G10</f>
        <v>0</v>
      </c>
      <c r="I10" s="7"/>
      <c r="J10" s="7"/>
      <c r="K10" s="105"/>
      <c r="L10" s="157" t="s">
        <v>178</v>
      </c>
      <c r="M10" s="158"/>
      <c r="N10" s="158"/>
      <c r="O10" s="158"/>
      <c r="P10" s="158"/>
      <c r="Q10" s="159"/>
      <c r="R10" s="106"/>
      <c r="S10" s="5"/>
      <c r="T10" s="5"/>
      <c r="U10" s="5"/>
      <c r="V10" s="5"/>
      <c r="W10" s="5"/>
      <c r="X10" s="5"/>
      <c r="Y10" s="5"/>
      <c r="Z10" s="5"/>
      <c r="AA10" s="5"/>
      <c r="AB10" s="5"/>
      <c r="AC10" s="5"/>
      <c r="AD10" s="5"/>
      <c r="AE10" s="5"/>
      <c r="AF10" s="5"/>
      <c r="AG10" s="5"/>
      <c r="AH10" s="5"/>
    </row>
    <row r="11" spans="1:34" x14ac:dyDescent="0.4">
      <c r="A11" s="7"/>
      <c r="B11" s="146" t="s">
        <v>7</v>
      </c>
      <c r="C11" s="147"/>
      <c r="D11" s="94" t="s">
        <v>21</v>
      </c>
      <c r="E11" s="123"/>
      <c r="F11" s="95">
        <v>1.46</v>
      </c>
      <c r="G11" s="63">
        <v>0</v>
      </c>
      <c r="H11" s="64">
        <f t="shared" ref="H11:H23" si="0">(E11*F11)+G11</f>
        <v>0</v>
      </c>
      <c r="I11" s="7"/>
      <c r="J11" s="7"/>
      <c r="K11" s="105"/>
      <c r="L11" s="160"/>
      <c r="M11" s="161"/>
      <c r="N11" s="161"/>
      <c r="O11" s="161"/>
      <c r="P11" s="161"/>
      <c r="Q11" s="162"/>
      <c r="R11" s="106"/>
      <c r="S11" s="5"/>
      <c r="T11" s="5"/>
      <c r="U11" s="5"/>
      <c r="V11" s="5"/>
      <c r="W11" s="5"/>
      <c r="X11" s="5"/>
      <c r="Y11" s="5"/>
      <c r="Z11" s="5"/>
      <c r="AA11" s="5"/>
      <c r="AB11" s="5"/>
      <c r="AC11" s="5"/>
      <c r="AD11" s="5"/>
      <c r="AE11" s="5"/>
      <c r="AF11" s="5"/>
      <c r="AG11" s="5"/>
      <c r="AH11" s="5"/>
    </row>
    <row r="12" spans="1:34" x14ac:dyDescent="0.4">
      <c r="A12" s="7"/>
      <c r="B12" s="148"/>
      <c r="C12" s="149"/>
      <c r="D12" s="94" t="s">
        <v>22</v>
      </c>
      <c r="E12" s="123"/>
      <c r="F12" s="95">
        <v>2.96</v>
      </c>
      <c r="G12" s="63">
        <v>0</v>
      </c>
      <c r="H12" s="64">
        <f t="shared" si="0"/>
        <v>0</v>
      </c>
      <c r="I12" s="7"/>
      <c r="J12" s="7"/>
      <c r="K12" s="105"/>
      <c r="L12" s="160"/>
      <c r="M12" s="161"/>
      <c r="N12" s="161"/>
      <c r="O12" s="161"/>
      <c r="P12" s="161"/>
      <c r="Q12" s="162"/>
      <c r="R12" s="106"/>
      <c r="S12" s="5"/>
      <c r="T12" s="5"/>
      <c r="U12" s="5"/>
      <c r="V12" s="5"/>
      <c r="W12" s="5"/>
      <c r="X12" s="5"/>
      <c r="Y12" s="5"/>
      <c r="Z12" s="5"/>
      <c r="AA12" s="5"/>
      <c r="AB12" s="5"/>
      <c r="AC12" s="5"/>
      <c r="AD12" s="5"/>
      <c r="AE12" s="5"/>
      <c r="AF12" s="5"/>
      <c r="AG12" s="5"/>
      <c r="AH12" s="5"/>
    </row>
    <row r="13" spans="1:34" ht="34.200000000000003" thickBot="1" x14ac:dyDescent="0.45">
      <c r="A13" s="7"/>
      <c r="B13" s="150" t="s">
        <v>8</v>
      </c>
      <c r="C13" s="151"/>
      <c r="D13" s="98" t="s">
        <v>23</v>
      </c>
      <c r="E13" s="123"/>
      <c r="F13" s="95">
        <v>4.42</v>
      </c>
      <c r="G13" s="63">
        <v>0</v>
      </c>
      <c r="H13" s="64">
        <f t="shared" si="0"/>
        <v>0</v>
      </c>
      <c r="I13" s="7"/>
      <c r="J13" s="7"/>
      <c r="K13" s="105"/>
      <c r="L13" s="163"/>
      <c r="M13" s="164"/>
      <c r="N13" s="164"/>
      <c r="O13" s="164"/>
      <c r="P13" s="164"/>
      <c r="Q13" s="165"/>
      <c r="R13" s="106"/>
      <c r="S13" s="5"/>
      <c r="T13" s="5"/>
      <c r="U13" s="5"/>
      <c r="V13" s="5"/>
      <c r="W13" s="5"/>
      <c r="X13" s="5"/>
      <c r="Y13" s="5"/>
      <c r="Z13" s="5"/>
      <c r="AA13" s="5"/>
      <c r="AB13" s="5"/>
      <c r="AC13" s="5"/>
      <c r="AD13" s="5"/>
      <c r="AE13" s="5"/>
      <c r="AF13" s="5"/>
      <c r="AG13" s="5"/>
      <c r="AH13" s="5"/>
    </row>
    <row r="14" spans="1:34" ht="17.399999999999999" thickBot="1" x14ac:dyDescent="0.45">
      <c r="A14" s="7"/>
      <c r="B14" s="144" t="s">
        <v>9</v>
      </c>
      <c r="C14" s="145"/>
      <c r="D14" s="94" t="s">
        <v>24</v>
      </c>
      <c r="E14" s="123"/>
      <c r="F14" s="95">
        <v>1.58</v>
      </c>
      <c r="G14" s="63">
        <v>1.58</v>
      </c>
      <c r="H14" s="64">
        <f>IF(E14=0,0,((E14*F14)+G14))</f>
        <v>0</v>
      </c>
      <c r="I14" s="7"/>
      <c r="J14" s="7"/>
      <c r="K14" s="105"/>
      <c r="L14" s="137" t="s">
        <v>163</v>
      </c>
      <c r="M14" s="138"/>
      <c r="N14" s="138"/>
      <c r="O14" s="138"/>
      <c r="P14" s="138"/>
      <c r="Q14" s="139"/>
      <c r="R14" s="106"/>
      <c r="S14" s="5"/>
      <c r="T14" s="5"/>
      <c r="U14" s="5"/>
      <c r="V14" s="5"/>
      <c r="W14" s="5"/>
      <c r="X14" s="5"/>
      <c r="Y14" s="5"/>
      <c r="Z14" s="5"/>
      <c r="AA14" s="5"/>
      <c r="AB14" s="5"/>
      <c r="AC14" s="5"/>
      <c r="AD14" s="5"/>
      <c r="AE14" s="5"/>
      <c r="AF14" s="5"/>
      <c r="AG14" s="5"/>
      <c r="AH14" s="5"/>
    </row>
    <row r="15" spans="1:34" ht="34.200000000000003" thickBot="1" x14ac:dyDescent="0.45">
      <c r="A15" s="7"/>
      <c r="B15" s="150" t="s">
        <v>10</v>
      </c>
      <c r="C15" s="151"/>
      <c r="D15" s="98" t="s">
        <v>25</v>
      </c>
      <c r="E15" s="123"/>
      <c r="F15" s="95">
        <v>0.11</v>
      </c>
      <c r="G15" s="63">
        <v>0</v>
      </c>
      <c r="H15" s="64">
        <f t="shared" si="0"/>
        <v>0</v>
      </c>
      <c r="I15" s="7"/>
      <c r="J15" s="7"/>
      <c r="K15" s="105"/>
      <c r="L15" s="134" t="s">
        <v>164</v>
      </c>
      <c r="M15" s="135"/>
      <c r="N15" s="135"/>
      <c r="O15" s="135"/>
      <c r="P15" s="135"/>
      <c r="Q15" s="136"/>
      <c r="R15" s="106"/>
      <c r="S15" s="5"/>
      <c r="T15" s="5"/>
      <c r="U15" s="5"/>
      <c r="V15" s="5"/>
      <c r="W15" s="5"/>
      <c r="X15" s="5"/>
      <c r="Y15" s="5"/>
      <c r="Z15" s="5"/>
      <c r="AA15" s="5"/>
      <c r="AB15" s="5"/>
      <c r="AC15" s="5"/>
      <c r="AD15" s="5"/>
      <c r="AE15" s="5"/>
      <c r="AF15" s="5"/>
      <c r="AG15" s="5"/>
      <c r="AH15" s="5"/>
    </row>
    <row r="16" spans="1:34" ht="17.399999999999999" thickBot="1" x14ac:dyDescent="0.45">
      <c r="A16" s="7"/>
      <c r="B16" s="144" t="s">
        <v>11</v>
      </c>
      <c r="C16" s="145"/>
      <c r="D16" s="94" t="s">
        <v>24</v>
      </c>
      <c r="E16" s="123"/>
      <c r="F16" s="95">
        <v>4.37</v>
      </c>
      <c r="G16" s="63">
        <v>0</v>
      </c>
      <c r="H16" s="64">
        <f t="shared" si="0"/>
        <v>0</v>
      </c>
      <c r="I16" s="7"/>
      <c r="J16" s="7"/>
      <c r="K16" s="105"/>
      <c r="L16" s="137" t="s">
        <v>165</v>
      </c>
      <c r="M16" s="138"/>
      <c r="N16" s="138"/>
      <c r="O16" s="138"/>
      <c r="P16" s="138"/>
      <c r="Q16" s="139"/>
      <c r="R16" s="106"/>
      <c r="S16" s="5"/>
      <c r="T16" s="5"/>
      <c r="U16" s="5"/>
      <c r="V16" s="5"/>
      <c r="W16" s="5"/>
      <c r="X16" s="5"/>
      <c r="Y16" s="5"/>
      <c r="Z16" s="5"/>
      <c r="AA16" s="5"/>
      <c r="AB16" s="5"/>
      <c r="AC16" s="5"/>
      <c r="AD16" s="5"/>
      <c r="AE16" s="5"/>
      <c r="AF16" s="5"/>
      <c r="AG16" s="5"/>
      <c r="AH16" s="5"/>
    </row>
    <row r="17" spans="1:34" ht="34.200000000000003" thickBot="1" x14ac:dyDescent="0.45">
      <c r="A17" s="7"/>
      <c r="B17" s="142" t="s">
        <v>12</v>
      </c>
      <c r="C17" s="143"/>
      <c r="D17" s="98" t="s">
        <v>25</v>
      </c>
      <c r="E17" s="123"/>
      <c r="F17" s="100">
        <v>0.5</v>
      </c>
      <c r="G17" s="63">
        <v>0</v>
      </c>
      <c r="H17" s="64">
        <f t="shared" si="0"/>
        <v>0</v>
      </c>
      <c r="I17" s="7"/>
      <c r="J17" s="7"/>
      <c r="K17" s="105"/>
      <c r="L17" s="154" t="s">
        <v>173</v>
      </c>
      <c r="M17" s="155"/>
      <c r="N17" s="155"/>
      <c r="O17" s="155"/>
      <c r="P17" s="155"/>
      <c r="Q17" s="156"/>
      <c r="R17" s="106"/>
      <c r="S17" s="5"/>
      <c r="T17" s="5"/>
      <c r="U17" s="5"/>
      <c r="V17" s="5"/>
      <c r="W17" s="5"/>
      <c r="X17" s="5"/>
      <c r="Y17" s="5"/>
      <c r="Z17" s="5"/>
      <c r="AA17" s="5"/>
      <c r="AB17" s="5"/>
      <c r="AC17" s="5"/>
      <c r="AD17" s="5"/>
      <c r="AE17" s="5"/>
      <c r="AF17" s="5"/>
      <c r="AG17" s="5"/>
      <c r="AH17" s="5"/>
    </row>
    <row r="18" spans="1:34" ht="17.399999999999999" thickBot="1" x14ac:dyDescent="0.45">
      <c r="A18" s="7"/>
      <c r="B18" s="152" t="s">
        <v>13</v>
      </c>
      <c r="C18" s="153"/>
      <c r="D18" s="94" t="s">
        <v>24</v>
      </c>
      <c r="E18" s="123"/>
      <c r="F18" s="95">
        <v>5.6</v>
      </c>
      <c r="G18" s="63">
        <v>0</v>
      </c>
      <c r="H18" s="64">
        <f t="shared" si="0"/>
        <v>0</v>
      </c>
      <c r="I18" s="7"/>
      <c r="J18" s="7"/>
      <c r="K18" s="105"/>
      <c r="L18" s="137" t="s">
        <v>166</v>
      </c>
      <c r="M18" s="138"/>
      <c r="N18" s="138"/>
      <c r="O18" s="138"/>
      <c r="P18" s="138"/>
      <c r="Q18" s="139"/>
      <c r="R18" s="106"/>
      <c r="S18" s="5"/>
      <c r="T18" s="5"/>
      <c r="U18" s="5"/>
      <c r="V18" s="5"/>
      <c r="W18" s="5"/>
      <c r="X18" s="5"/>
      <c r="Y18" s="5"/>
      <c r="Z18" s="5"/>
      <c r="AA18" s="5"/>
      <c r="AB18" s="5"/>
      <c r="AC18" s="5"/>
      <c r="AD18" s="5"/>
      <c r="AE18" s="5"/>
      <c r="AF18" s="5"/>
      <c r="AG18" s="5"/>
      <c r="AH18" s="5"/>
    </row>
    <row r="19" spans="1:34" ht="17.399999999999999" thickBot="1" x14ac:dyDescent="0.45">
      <c r="A19" s="7"/>
      <c r="B19" s="152" t="s">
        <v>14</v>
      </c>
      <c r="C19" s="153"/>
      <c r="D19" s="94" t="s">
        <v>24</v>
      </c>
      <c r="E19" s="123"/>
      <c r="F19" s="95">
        <v>0.44</v>
      </c>
      <c r="G19" s="63">
        <v>10.36</v>
      </c>
      <c r="H19" s="64">
        <f t="shared" si="0"/>
        <v>10.36</v>
      </c>
      <c r="I19" s="7"/>
      <c r="J19" s="7"/>
      <c r="K19" s="105"/>
      <c r="L19" s="137" t="s">
        <v>167</v>
      </c>
      <c r="M19" s="138"/>
      <c r="N19" s="138"/>
      <c r="O19" s="138"/>
      <c r="P19" s="138"/>
      <c r="Q19" s="139"/>
      <c r="R19" s="106"/>
      <c r="S19" s="5"/>
      <c r="T19" s="5"/>
      <c r="U19" s="5"/>
      <c r="V19" s="5"/>
      <c r="W19" s="5"/>
      <c r="X19" s="5"/>
      <c r="Y19" s="5"/>
      <c r="Z19" s="5"/>
      <c r="AA19" s="5"/>
      <c r="AB19" s="5"/>
      <c r="AC19" s="5"/>
      <c r="AD19" s="5"/>
      <c r="AE19" s="5"/>
      <c r="AF19" s="5"/>
      <c r="AG19" s="5"/>
      <c r="AH19" s="5"/>
    </row>
    <row r="20" spans="1:34" ht="17.399999999999999" thickBot="1" x14ac:dyDescent="0.45">
      <c r="A20" s="7"/>
      <c r="B20" s="152" t="s">
        <v>15</v>
      </c>
      <c r="C20" s="153"/>
      <c r="D20" s="94" t="s">
        <v>26</v>
      </c>
      <c r="E20" s="123"/>
      <c r="F20" s="95">
        <v>2.1</v>
      </c>
      <c r="G20" s="63">
        <v>0</v>
      </c>
      <c r="H20" s="64">
        <f t="shared" si="0"/>
        <v>0</v>
      </c>
      <c r="I20" s="7"/>
      <c r="J20" s="7"/>
      <c r="K20" s="105"/>
      <c r="L20" s="137" t="s">
        <v>168</v>
      </c>
      <c r="M20" s="138"/>
      <c r="N20" s="138"/>
      <c r="O20" s="138"/>
      <c r="P20" s="138"/>
      <c r="Q20" s="139"/>
      <c r="R20" s="106"/>
      <c r="S20" s="5"/>
      <c r="T20" s="5"/>
      <c r="U20" s="5"/>
      <c r="V20" s="5"/>
      <c r="W20" s="5"/>
      <c r="X20" s="5"/>
      <c r="Y20" s="5"/>
      <c r="Z20" s="5"/>
      <c r="AA20" s="5"/>
      <c r="AB20" s="5"/>
      <c r="AC20" s="5"/>
      <c r="AD20" s="5"/>
      <c r="AE20" s="5"/>
      <c r="AF20" s="5"/>
      <c r="AG20" s="5"/>
      <c r="AH20" s="5"/>
    </row>
    <row r="21" spans="1:34" ht="17.399999999999999" thickBot="1" x14ac:dyDescent="0.45">
      <c r="A21" s="7"/>
      <c r="B21" s="152" t="s">
        <v>16</v>
      </c>
      <c r="C21" s="174"/>
      <c r="D21" s="94" t="s">
        <v>27</v>
      </c>
      <c r="E21" s="123"/>
      <c r="F21" s="95">
        <v>3.6</v>
      </c>
      <c r="G21" s="63">
        <v>0</v>
      </c>
      <c r="H21" s="64">
        <f t="shared" si="0"/>
        <v>0</v>
      </c>
      <c r="I21" s="7"/>
      <c r="J21" s="7"/>
      <c r="K21" s="105"/>
      <c r="L21" s="137" t="s">
        <v>169</v>
      </c>
      <c r="M21" s="138"/>
      <c r="N21" s="138"/>
      <c r="O21" s="138"/>
      <c r="P21" s="138"/>
      <c r="Q21" s="139"/>
      <c r="R21" s="106"/>
      <c r="S21" s="5"/>
      <c r="T21" s="5"/>
      <c r="U21" s="5"/>
      <c r="V21" s="5"/>
      <c r="W21" s="5"/>
      <c r="X21" s="5"/>
      <c r="Y21" s="5"/>
      <c r="Z21" s="5"/>
      <c r="AA21" s="5"/>
      <c r="AB21" s="5"/>
      <c r="AC21" s="5"/>
      <c r="AD21" s="5"/>
      <c r="AE21" s="5"/>
      <c r="AF21" s="5"/>
      <c r="AG21" s="5"/>
      <c r="AH21" s="5"/>
    </row>
    <row r="22" spans="1:34" ht="17.399999999999999" thickBot="1" x14ac:dyDescent="0.45">
      <c r="A22" s="7"/>
      <c r="B22" s="97" t="s">
        <v>170</v>
      </c>
      <c r="C22" s="123"/>
      <c r="D22" s="99" t="s">
        <v>28</v>
      </c>
      <c r="E22" s="65">
        <f>IF(C22=L64,1,0)</f>
        <v>0</v>
      </c>
      <c r="F22" s="95">
        <v>3.08</v>
      </c>
      <c r="G22" s="63">
        <v>0</v>
      </c>
      <c r="H22" s="64">
        <f>(E22*F22)+G22</f>
        <v>0</v>
      </c>
      <c r="I22" s="7"/>
      <c r="J22" s="7"/>
      <c r="K22" s="105"/>
      <c r="L22" s="137" t="s">
        <v>174</v>
      </c>
      <c r="M22" s="138"/>
      <c r="N22" s="138"/>
      <c r="O22" s="138"/>
      <c r="P22" s="138"/>
      <c r="Q22" s="139"/>
      <c r="R22" s="106"/>
      <c r="S22" s="5"/>
      <c r="T22" s="5"/>
      <c r="U22" s="5"/>
      <c r="V22" s="5"/>
      <c r="W22" s="5"/>
      <c r="X22" s="5"/>
      <c r="Y22" s="5"/>
      <c r="Z22" s="5"/>
      <c r="AA22" s="5"/>
      <c r="AB22" s="5"/>
      <c r="AC22" s="5"/>
      <c r="AD22" s="5"/>
      <c r="AE22" s="5"/>
      <c r="AF22" s="5"/>
      <c r="AG22" s="5"/>
      <c r="AH22" s="5"/>
    </row>
    <row r="23" spans="1:34" ht="17.399999999999999" thickBot="1" x14ac:dyDescent="0.45">
      <c r="A23" s="7"/>
      <c r="B23" s="152" t="s">
        <v>17</v>
      </c>
      <c r="C23" s="175"/>
      <c r="D23" s="94" t="s">
        <v>29</v>
      </c>
      <c r="E23" s="123"/>
      <c r="F23" s="100">
        <v>1</v>
      </c>
      <c r="G23" s="63">
        <v>0</v>
      </c>
      <c r="H23" s="64">
        <f t="shared" si="0"/>
        <v>0</v>
      </c>
      <c r="I23" s="7"/>
      <c r="J23" s="7"/>
      <c r="K23" s="105"/>
      <c r="L23" s="137" t="s">
        <v>175</v>
      </c>
      <c r="M23" s="138"/>
      <c r="N23" s="138"/>
      <c r="O23" s="138"/>
      <c r="P23" s="138"/>
      <c r="Q23" s="139"/>
      <c r="R23" s="106"/>
      <c r="S23" s="5"/>
      <c r="T23" s="5"/>
      <c r="U23" s="5"/>
      <c r="V23" s="5"/>
      <c r="W23" s="5"/>
      <c r="X23" s="5"/>
      <c r="Y23" s="5"/>
      <c r="Z23" s="5"/>
      <c r="AA23" s="5"/>
      <c r="AB23" s="5"/>
      <c r="AC23" s="5"/>
      <c r="AD23" s="5"/>
      <c r="AE23" s="5"/>
      <c r="AF23" s="5"/>
      <c r="AG23" s="5"/>
      <c r="AH23" s="5"/>
    </row>
    <row r="24" spans="1:34" ht="16.8" customHeight="1" thickBot="1" x14ac:dyDescent="0.45">
      <c r="A24" s="7"/>
      <c r="B24" s="140"/>
      <c r="C24" s="141"/>
      <c r="D24" s="16" t="s">
        <v>34</v>
      </c>
      <c r="E24" s="101" t="s">
        <v>41</v>
      </c>
      <c r="F24" s="17"/>
      <c r="G24" s="17"/>
      <c r="H24" s="71">
        <f>SUM(H10:H23)</f>
        <v>10.36</v>
      </c>
      <c r="I24" s="7"/>
      <c r="J24" s="7"/>
      <c r="K24" s="105"/>
      <c r="L24" s="7"/>
      <c r="M24" s="7"/>
      <c r="N24" s="7"/>
      <c r="O24" s="7"/>
      <c r="P24" s="7"/>
      <c r="Q24" s="7"/>
      <c r="R24" s="106"/>
      <c r="S24" s="5"/>
      <c r="T24" s="5"/>
      <c r="U24" s="5"/>
      <c r="V24" s="5"/>
      <c r="W24" s="5"/>
      <c r="X24" s="5"/>
      <c r="Y24" s="5"/>
      <c r="Z24" s="5"/>
      <c r="AA24" s="5"/>
      <c r="AB24" s="5"/>
      <c r="AC24" s="5"/>
      <c r="AD24" s="5"/>
      <c r="AE24" s="5"/>
      <c r="AF24" s="5"/>
      <c r="AG24" s="5"/>
      <c r="AH24" s="5"/>
    </row>
    <row r="25" spans="1:34" ht="37.799999999999997" customHeight="1" thickBot="1" x14ac:dyDescent="0.45">
      <c r="A25" s="7"/>
      <c r="B25" s="140"/>
      <c r="C25" s="141"/>
      <c r="D25" s="16" t="s">
        <v>35</v>
      </c>
      <c r="E25" s="171" t="s">
        <v>42</v>
      </c>
      <c r="F25" s="171"/>
      <c r="G25" s="172"/>
      <c r="H25" s="123"/>
      <c r="I25" s="7"/>
      <c r="J25" s="7"/>
      <c r="K25" s="105"/>
      <c r="L25" s="134" t="s">
        <v>176</v>
      </c>
      <c r="M25" s="135"/>
      <c r="N25" s="135"/>
      <c r="O25" s="135"/>
      <c r="P25" s="135"/>
      <c r="Q25" s="136"/>
      <c r="R25" s="106"/>
      <c r="S25" s="5"/>
      <c r="T25" s="5"/>
      <c r="U25" s="5"/>
      <c r="V25" s="5"/>
      <c r="W25" s="5"/>
      <c r="X25" s="5"/>
      <c r="Y25" s="5"/>
      <c r="Z25" s="5"/>
      <c r="AA25" s="5"/>
      <c r="AB25" s="5"/>
      <c r="AC25" s="5"/>
      <c r="AD25" s="5"/>
      <c r="AE25" s="5"/>
      <c r="AF25" s="5"/>
      <c r="AG25" s="5"/>
      <c r="AH25" s="5"/>
    </row>
    <row r="26" spans="1:34" ht="37.799999999999997" customHeight="1" thickBot="1" x14ac:dyDescent="0.45">
      <c r="A26" s="7"/>
      <c r="B26" s="140"/>
      <c r="C26" s="141"/>
      <c r="D26" s="16" t="s">
        <v>36</v>
      </c>
      <c r="E26" s="171" t="s">
        <v>43</v>
      </c>
      <c r="F26" s="171"/>
      <c r="G26" s="172"/>
      <c r="H26" s="123"/>
      <c r="I26" s="7"/>
      <c r="J26" s="7"/>
      <c r="K26" s="105"/>
      <c r="L26" s="134" t="s">
        <v>177</v>
      </c>
      <c r="M26" s="135"/>
      <c r="N26" s="135"/>
      <c r="O26" s="135"/>
      <c r="P26" s="135"/>
      <c r="Q26" s="136"/>
      <c r="R26" s="106"/>
      <c r="S26" s="5"/>
      <c r="T26" s="5"/>
      <c r="U26" s="5"/>
      <c r="V26" s="5"/>
      <c r="W26" s="5"/>
      <c r="X26" s="5"/>
      <c r="Y26" s="5"/>
      <c r="Z26" s="5"/>
      <c r="AA26" s="5"/>
      <c r="AB26" s="5"/>
      <c r="AC26" s="5"/>
      <c r="AD26" s="5"/>
      <c r="AE26" s="5"/>
      <c r="AF26" s="5"/>
      <c r="AG26" s="5"/>
      <c r="AH26" s="5"/>
    </row>
    <row r="27" spans="1:34" x14ac:dyDescent="0.4">
      <c r="A27" s="7"/>
      <c r="B27" s="140"/>
      <c r="C27" s="141"/>
      <c r="D27" s="16" t="s">
        <v>37</v>
      </c>
      <c r="E27" s="173" t="s">
        <v>44</v>
      </c>
      <c r="F27" s="173"/>
      <c r="G27" s="173"/>
      <c r="H27" s="102">
        <v>0.91</v>
      </c>
      <c r="I27" s="7"/>
      <c r="J27" s="7"/>
      <c r="K27" s="105"/>
      <c r="L27" s="7"/>
      <c r="M27" s="7"/>
      <c r="N27" s="7"/>
      <c r="O27" s="7"/>
      <c r="P27" s="7"/>
      <c r="Q27" s="7"/>
      <c r="R27" s="106"/>
      <c r="S27" s="5"/>
      <c r="T27" s="5"/>
      <c r="U27" s="5"/>
      <c r="V27" s="5"/>
      <c r="W27" s="5"/>
      <c r="X27" s="5"/>
      <c r="Y27" s="5"/>
      <c r="Z27" s="5"/>
      <c r="AA27" s="5"/>
      <c r="AB27" s="5"/>
      <c r="AC27" s="5"/>
      <c r="AD27" s="5"/>
      <c r="AE27" s="5"/>
      <c r="AF27" s="5"/>
      <c r="AG27" s="5"/>
      <c r="AH27" s="5"/>
    </row>
    <row r="28" spans="1:34" ht="39" customHeight="1" x14ac:dyDescent="0.4">
      <c r="A28" s="7"/>
      <c r="B28" s="140"/>
      <c r="C28" s="141"/>
      <c r="D28" s="16" t="s">
        <v>38</v>
      </c>
      <c r="E28" s="167" t="s">
        <v>45</v>
      </c>
      <c r="F28" s="167"/>
      <c r="G28" s="167"/>
      <c r="H28" s="66">
        <f>(H24-H25-H26)*H27</f>
        <v>9.4276</v>
      </c>
      <c r="I28" s="7"/>
      <c r="J28" s="7"/>
      <c r="K28" s="105"/>
      <c r="L28" s="7"/>
      <c r="M28" s="7"/>
      <c r="N28" s="7"/>
      <c r="O28" s="7"/>
      <c r="P28" s="7"/>
      <c r="Q28" s="7"/>
      <c r="R28" s="106"/>
      <c r="S28" s="5"/>
      <c r="T28" s="5"/>
      <c r="U28" s="5"/>
      <c r="V28" s="5"/>
      <c r="W28" s="5"/>
      <c r="X28" s="5"/>
      <c r="Y28" s="5"/>
      <c r="Z28" s="5"/>
      <c r="AA28" s="5"/>
      <c r="AB28" s="5"/>
      <c r="AC28" s="5"/>
      <c r="AD28" s="5"/>
      <c r="AE28" s="5"/>
      <c r="AF28" s="5"/>
      <c r="AG28" s="5"/>
      <c r="AH28" s="5"/>
    </row>
    <row r="29" spans="1:34" x14ac:dyDescent="0.4">
      <c r="A29" s="7"/>
      <c r="B29" s="140"/>
      <c r="C29" s="141"/>
      <c r="D29" s="16" t="s">
        <v>39</v>
      </c>
      <c r="E29" s="169" t="s">
        <v>46</v>
      </c>
      <c r="F29" s="144"/>
      <c r="G29" s="145"/>
      <c r="H29" s="67">
        <v>5</v>
      </c>
      <c r="I29" s="7"/>
      <c r="J29" s="7"/>
      <c r="K29" s="105"/>
      <c r="L29" s="7"/>
      <c r="M29" s="7"/>
      <c r="N29" s="7"/>
      <c r="O29" s="7"/>
      <c r="P29" s="7"/>
      <c r="Q29" s="7"/>
      <c r="R29" s="106"/>
      <c r="S29" s="5"/>
      <c r="T29" s="5"/>
      <c r="U29" s="5"/>
      <c r="V29" s="5"/>
      <c r="W29" s="5"/>
      <c r="X29" s="5"/>
      <c r="Y29" s="5"/>
      <c r="Z29" s="5"/>
      <c r="AA29" s="5"/>
      <c r="AB29" s="5"/>
      <c r="AC29" s="5"/>
      <c r="AD29" s="5"/>
      <c r="AE29" s="5"/>
      <c r="AF29" s="5"/>
      <c r="AG29" s="5"/>
      <c r="AH29" s="5"/>
    </row>
    <row r="30" spans="1:34" ht="37.200000000000003" customHeight="1" thickBot="1" x14ac:dyDescent="0.45">
      <c r="A30" s="7"/>
      <c r="B30" s="140"/>
      <c r="C30" s="141"/>
      <c r="D30" s="19" t="s">
        <v>40</v>
      </c>
      <c r="E30" s="168" t="s">
        <v>47</v>
      </c>
      <c r="F30" s="168"/>
      <c r="G30" s="168"/>
      <c r="H30" s="68">
        <f>H28+H29</f>
        <v>14.4276</v>
      </c>
      <c r="I30" s="7"/>
      <c r="J30" s="7"/>
      <c r="K30" s="105"/>
      <c r="L30" s="7"/>
      <c r="M30" s="7"/>
      <c r="N30" s="7"/>
      <c r="O30" s="7"/>
      <c r="P30" s="7"/>
      <c r="Q30" s="7"/>
      <c r="R30" s="106"/>
      <c r="S30" s="5"/>
      <c r="T30" s="5"/>
      <c r="U30" s="5"/>
      <c r="V30" s="5"/>
      <c r="W30" s="5"/>
      <c r="X30" s="5"/>
      <c r="Y30" s="5"/>
      <c r="Z30" s="5"/>
      <c r="AA30" s="5"/>
      <c r="AB30" s="5"/>
      <c r="AC30" s="5"/>
      <c r="AD30" s="5"/>
      <c r="AE30" s="5"/>
      <c r="AF30" s="5"/>
      <c r="AG30" s="5"/>
      <c r="AH30" s="5"/>
    </row>
    <row r="31" spans="1:34" x14ac:dyDescent="0.4">
      <c r="A31" s="7"/>
      <c r="B31" s="5"/>
      <c r="C31" s="5"/>
      <c r="D31" s="5"/>
      <c r="E31" s="5"/>
      <c r="F31" s="5"/>
      <c r="G31" s="5"/>
      <c r="H31" s="5"/>
      <c r="I31" s="5"/>
      <c r="J31" s="5"/>
      <c r="K31" s="108"/>
      <c r="L31" s="120"/>
      <c r="M31" s="120"/>
      <c r="N31" s="120"/>
      <c r="O31" s="120"/>
      <c r="P31" s="120"/>
      <c r="Q31" s="120"/>
      <c r="R31" s="109"/>
      <c r="S31" s="5"/>
      <c r="T31" s="5"/>
      <c r="U31" s="5"/>
      <c r="V31" s="5"/>
      <c r="W31" s="5"/>
      <c r="X31" s="5"/>
      <c r="Y31" s="5"/>
      <c r="Z31" s="5"/>
      <c r="AA31" s="5"/>
      <c r="AB31" s="5"/>
      <c r="AC31" s="5"/>
      <c r="AD31" s="5"/>
      <c r="AE31" s="5"/>
      <c r="AF31" s="5"/>
      <c r="AG31" s="5"/>
      <c r="AH31" s="5"/>
    </row>
    <row r="32" spans="1:34" x14ac:dyDescent="0.4">
      <c r="A32" s="7"/>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row>
    <row r="33" spans="1:34" x14ac:dyDescent="0.4">
      <c r="A33" s="7"/>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row>
    <row r="34" spans="1:34" x14ac:dyDescent="0.4">
      <c r="A34" s="7"/>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row>
    <row r="35" spans="1:34" x14ac:dyDescent="0.4">
      <c r="A35" s="7"/>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1:34" x14ac:dyDescent="0.4">
      <c r="A36" s="7"/>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row>
    <row r="37" spans="1:34" x14ac:dyDescent="0.4">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row>
    <row r="38" spans="1:34" x14ac:dyDescent="0.4">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row>
    <row r="39" spans="1:34" x14ac:dyDescent="0.4">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1:34" x14ac:dyDescent="0.4">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row>
    <row r="41" spans="1:34" x14ac:dyDescent="0.4">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row>
    <row r="42" spans="1:34" x14ac:dyDescent="0.4">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row>
    <row r="43" spans="1:34" x14ac:dyDescent="0.4">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row>
    <row r="44" spans="1:34" x14ac:dyDescent="0.4">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row>
    <row r="45" spans="1:34" x14ac:dyDescent="0.4">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1:34" x14ac:dyDescent="0.4">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row>
    <row r="47" spans="1:34" x14ac:dyDescent="0.4">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row>
    <row r="48" spans="1:34" x14ac:dyDescent="0.4">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row>
    <row r="49" spans="1:34" x14ac:dyDescent="0.4">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row>
    <row r="50" spans="1:34" x14ac:dyDescent="0.4">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row>
    <row r="51" spans="1:34" x14ac:dyDescent="0.4">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row>
    <row r="52" spans="1:34" x14ac:dyDescent="0.4">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row>
    <row r="53" spans="1:34" x14ac:dyDescent="0.4">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row>
    <row r="54" spans="1:34" x14ac:dyDescent="0.4">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row>
    <row r="55" spans="1:34" x14ac:dyDescent="0.4">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row>
    <row r="56" spans="1:34" x14ac:dyDescent="0.4">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x14ac:dyDescent="0.4">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row>
    <row r="58" spans="1:34" x14ac:dyDescent="0.4">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x14ac:dyDescent="0.4">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x14ac:dyDescent="0.4">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x14ac:dyDescent="0.4">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x14ac:dyDescent="0.4">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x14ac:dyDescent="0.4">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x14ac:dyDescent="0.4">
      <c r="A64" s="5"/>
      <c r="B64" s="5"/>
      <c r="C64" s="5"/>
      <c r="D64" s="5"/>
      <c r="E64" s="5"/>
      <c r="F64" s="5"/>
      <c r="G64" s="5"/>
      <c r="H64" s="5"/>
      <c r="I64" s="5"/>
      <c r="J64" s="5"/>
      <c r="K64" s="5"/>
      <c r="L64" s="5" t="s">
        <v>171</v>
      </c>
      <c r="M64" s="5"/>
      <c r="N64" s="5"/>
      <c r="O64" s="5"/>
      <c r="P64" s="5"/>
      <c r="Q64" s="5"/>
      <c r="R64" s="5"/>
      <c r="S64" s="5"/>
      <c r="T64" s="5"/>
      <c r="U64" s="5"/>
      <c r="V64" s="5"/>
      <c r="W64" s="5"/>
      <c r="X64" s="5"/>
      <c r="Y64" s="5"/>
      <c r="Z64" s="5"/>
      <c r="AA64" s="5"/>
      <c r="AB64" s="5"/>
      <c r="AC64" s="5"/>
      <c r="AD64" s="5"/>
      <c r="AE64" s="5"/>
      <c r="AF64" s="5"/>
      <c r="AG64" s="5"/>
      <c r="AH64" s="5"/>
    </row>
    <row r="65" spans="1:34" x14ac:dyDescent="0.4">
      <c r="A65" s="5"/>
      <c r="B65" s="5"/>
      <c r="C65" s="5"/>
      <c r="D65" s="5"/>
      <c r="E65" s="5"/>
      <c r="F65" s="5"/>
      <c r="G65" s="5"/>
      <c r="H65" s="5"/>
      <c r="I65" s="5"/>
      <c r="J65" s="5"/>
      <c r="K65" s="5"/>
      <c r="L65" s="5" t="s">
        <v>172</v>
      </c>
      <c r="M65" s="5"/>
      <c r="N65" s="5"/>
      <c r="O65" s="5"/>
      <c r="P65" s="5"/>
      <c r="Q65" s="5"/>
      <c r="R65" s="5"/>
      <c r="S65" s="5"/>
      <c r="T65" s="5"/>
      <c r="U65" s="5"/>
      <c r="V65" s="5"/>
      <c r="W65" s="5"/>
      <c r="X65" s="5"/>
      <c r="Y65" s="5"/>
      <c r="Z65" s="5"/>
      <c r="AA65" s="5"/>
      <c r="AB65" s="5"/>
      <c r="AC65" s="5"/>
      <c r="AD65" s="5"/>
      <c r="AE65" s="5"/>
      <c r="AF65" s="5"/>
      <c r="AG65" s="5"/>
      <c r="AH65" s="5"/>
    </row>
    <row r="66" spans="1:34" x14ac:dyDescent="0.4">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x14ac:dyDescent="0.4">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x14ac:dyDescent="0.4">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x14ac:dyDescent="0.4">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x14ac:dyDescent="0.4">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x14ac:dyDescent="0.4">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x14ac:dyDescent="0.4">
      <c r="K72" s="5"/>
      <c r="L72" s="5"/>
      <c r="M72" s="5"/>
      <c r="N72" s="5"/>
      <c r="O72" s="5"/>
      <c r="P72" s="5"/>
      <c r="Q72" s="5"/>
      <c r="R72" s="5"/>
      <c r="S72" s="5"/>
      <c r="T72" s="5"/>
      <c r="U72" s="5"/>
      <c r="V72" s="5"/>
      <c r="W72" s="5"/>
      <c r="X72" s="5"/>
      <c r="Y72" s="5"/>
      <c r="Z72" s="5"/>
      <c r="AA72" s="5"/>
      <c r="AB72" s="5"/>
      <c r="AC72" s="5"/>
      <c r="AD72" s="5"/>
      <c r="AE72" s="5"/>
      <c r="AF72" s="5"/>
      <c r="AG72" s="5"/>
      <c r="AH72" s="5"/>
    </row>
    <row r="73" spans="1:34" x14ac:dyDescent="0.4">
      <c r="K73" s="5"/>
      <c r="L73" s="5"/>
      <c r="M73" s="5"/>
      <c r="N73" s="5"/>
      <c r="O73" s="5"/>
      <c r="P73" s="5"/>
      <c r="Q73" s="5"/>
      <c r="R73" s="5"/>
      <c r="S73" s="5"/>
      <c r="T73" s="5"/>
      <c r="U73" s="5"/>
      <c r="V73" s="5"/>
      <c r="W73" s="5"/>
      <c r="X73" s="5"/>
      <c r="Y73" s="5"/>
      <c r="Z73" s="5"/>
      <c r="AA73" s="5"/>
      <c r="AB73" s="5"/>
      <c r="AC73" s="5"/>
      <c r="AD73" s="5"/>
      <c r="AE73" s="5"/>
      <c r="AF73" s="5"/>
      <c r="AG73" s="5"/>
      <c r="AH73" s="5"/>
    </row>
    <row r="74" spans="1:34" x14ac:dyDescent="0.4">
      <c r="K74" s="5"/>
      <c r="L74" s="5"/>
      <c r="M74" s="5"/>
      <c r="N74" s="5"/>
      <c r="O74" s="5"/>
      <c r="P74" s="5"/>
      <c r="Q74" s="5"/>
      <c r="R74" s="5"/>
      <c r="S74" s="5"/>
      <c r="T74" s="5"/>
      <c r="U74" s="5"/>
      <c r="V74" s="5"/>
      <c r="W74" s="5"/>
      <c r="X74" s="5"/>
      <c r="Y74" s="5"/>
      <c r="Z74" s="5"/>
      <c r="AA74" s="5"/>
      <c r="AB74" s="5"/>
      <c r="AC74" s="5"/>
      <c r="AD74" s="5"/>
      <c r="AE74" s="5"/>
      <c r="AF74" s="5"/>
      <c r="AG74" s="5"/>
      <c r="AH74" s="5"/>
    </row>
    <row r="75" spans="1:34" x14ac:dyDescent="0.4">
      <c r="K75" s="5"/>
      <c r="L75" s="5"/>
      <c r="M75" s="5"/>
      <c r="N75" s="5"/>
      <c r="O75" s="5"/>
      <c r="P75" s="5"/>
      <c r="Q75" s="5"/>
      <c r="R75" s="5"/>
      <c r="S75" s="5"/>
      <c r="T75" s="5"/>
      <c r="U75" s="5"/>
      <c r="V75" s="5"/>
      <c r="W75" s="5"/>
      <c r="X75" s="5"/>
      <c r="Y75" s="5"/>
      <c r="Z75" s="5"/>
      <c r="AA75" s="5"/>
      <c r="AB75" s="5"/>
      <c r="AC75" s="5"/>
      <c r="AD75" s="5"/>
      <c r="AE75" s="5"/>
      <c r="AF75" s="5"/>
      <c r="AG75" s="5"/>
      <c r="AH75" s="5"/>
    </row>
    <row r="76" spans="1:34" x14ac:dyDescent="0.4">
      <c r="K76" s="5"/>
      <c r="L76" s="5"/>
      <c r="M76" s="5"/>
      <c r="N76" s="5"/>
      <c r="O76" s="5"/>
      <c r="P76" s="5"/>
      <c r="Q76" s="5"/>
      <c r="R76" s="5"/>
      <c r="S76" s="5"/>
      <c r="T76" s="5"/>
      <c r="U76" s="5"/>
      <c r="V76" s="5"/>
      <c r="W76" s="5"/>
      <c r="X76" s="5"/>
      <c r="Y76" s="5"/>
      <c r="Z76" s="5"/>
      <c r="AA76" s="5"/>
      <c r="AB76" s="5"/>
      <c r="AC76" s="5"/>
      <c r="AD76" s="5"/>
      <c r="AE76" s="5"/>
      <c r="AF76" s="5"/>
      <c r="AG76" s="5"/>
      <c r="AH76" s="5"/>
    </row>
    <row r="77" spans="1:34" x14ac:dyDescent="0.4">
      <c r="K77" s="5"/>
      <c r="L77" s="5"/>
      <c r="M77" s="5"/>
      <c r="N77" s="5"/>
      <c r="O77" s="5"/>
      <c r="P77" s="5"/>
      <c r="Q77" s="5"/>
      <c r="R77" s="5"/>
      <c r="S77" s="5"/>
      <c r="T77" s="5"/>
      <c r="U77" s="5"/>
      <c r="V77" s="5"/>
      <c r="W77" s="5"/>
      <c r="X77" s="5"/>
      <c r="Y77" s="5"/>
      <c r="Z77" s="5"/>
      <c r="AA77" s="5"/>
      <c r="AB77" s="5"/>
      <c r="AC77" s="5"/>
      <c r="AD77" s="5"/>
      <c r="AE77" s="5"/>
      <c r="AF77" s="5"/>
      <c r="AG77" s="5"/>
      <c r="AH77" s="5"/>
    </row>
    <row r="78" spans="1:34" x14ac:dyDescent="0.4">
      <c r="K78" s="5"/>
      <c r="L78" s="5"/>
      <c r="M78" s="5"/>
      <c r="N78" s="5"/>
      <c r="O78" s="5"/>
      <c r="P78" s="5"/>
      <c r="Q78" s="5"/>
      <c r="R78" s="5"/>
      <c r="S78" s="5"/>
      <c r="T78" s="5"/>
      <c r="U78" s="5"/>
      <c r="V78" s="5"/>
      <c r="W78" s="5"/>
      <c r="X78" s="5"/>
      <c r="Y78" s="5"/>
      <c r="Z78" s="5"/>
      <c r="AA78" s="5"/>
      <c r="AB78" s="5"/>
      <c r="AC78" s="5"/>
      <c r="AD78" s="5"/>
      <c r="AE78" s="5"/>
      <c r="AF78" s="5"/>
      <c r="AG78" s="5"/>
      <c r="AH78" s="5"/>
    </row>
  </sheetData>
  <sheetProtection algorithmName="SHA-512" hashValue="w0myVoQ3vFIP0SSjgLf+tsTwPkeHTAmNzZiyANEIyhydJWN/szVRi7S3uciQcZg1t3LK0Q4x9nE5tDgUOibIqA==" saltValue="qhOXa1XrMq15KLR4vTsnRg==" spinCount="100000" sheet="1" objects="1" scenarios="1" selectLockedCells="1"/>
  <mergeCells count="42">
    <mergeCell ref="E28:G28"/>
    <mergeCell ref="E30:G30"/>
    <mergeCell ref="E29:G29"/>
    <mergeCell ref="B7:H7"/>
    <mergeCell ref="E25:G25"/>
    <mergeCell ref="E26:G26"/>
    <mergeCell ref="E27:G27"/>
    <mergeCell ref="B24:C24"/>
    <mergeCell ref="B25:C25"/>
    <mergeCell ref="B26:C26"/>
    <mergeCell ref="B27:C27"/>
    <mergeCell ref="B28:C28"/>
    <mergeCell ref="B29:C29"/>
    <mergeCell ref="B30:C30"/>
    <mergeCell ref="B21:C21"/>
    <mergeCell ref="B23:C23"/>
    <mergeCell ref="L10:Q13"/>
    <mergeCell ref="L15:Q15"/>
    <mergeCell ref="L14:Q14"/>
    <mergeCell ref="L9:Q9"/>
    <mergeCell ref="L16:Q16"/>
    <mergeCell ref="L17:Q17"/>
    <mergeCell ref="L18:Q18"/>
    <mergeCell ref="L19:Q19"/>
    <mergeCell ref="L20:Q20"/>
    <mergeCell ref="L21:Q21"/>
    <mergeCell ref="L25:Q25"/>
    <mergeCell ref="L26:Q26"/>
    <mergeCell ref="L22:Q22"/>
    <mergeCell ref="L23:Q23"/>
    <mergeCell ref="B8:C8"/>
    <mergeCell ref="B9:C9"/>
    <mergeCell ref="B10:C10"/>
    <mergeCell ref="B11:C12"/>
    <mergeCell ref="B13:C13"/>
    <mergeCell ref="B14:C14"/>
    <mergeCell ref="B15:C15"/>
    <mergeCell ref="B16:C16"/>
    <mergeCell ref="B17:C17"/>
    <mergeCell ref="B18:C18"/>
    <mergeCell ref="B19:C19"/>
    <mergeCell ref="B20:C20"/>
  </mergeCells>
  <dataValidations count="1">
    <dataValidation type="list" allowBlank="1" showInputMessage="1" showErrorMessage="1" sqref="C22" xr:uid="{3DC2740F-F462-4F99-98AA-60159C7C048B}">
      <formula1>"yes, no"</formula1>
    </dataValidation>
  </dataValidations>
  <hyperlinks>
    <hyperlink ref="D4" r:id="rId1" xr:uid="{33ECF85B-9132-41C6-A587-77956E01BDB0}"/>
  </hyperlinks>
  <pageMargins left="0.70866141732283472" right="0.70866141732283472" top="0.74803149606299213" bottom="0.74803149606299213" header="0.31496062992125984" footer="0.31496062992125984"/>
  <pageSetup scale="67" orientation="portrait" horizontalDpi="360" verticalDpi="360" r:id="rId2"/>
  <headerFooter>
    <oddHeader xml:space="preserve">&amp;L
</oddHeader>
  </headerFooter>
  <colBreaks count="1" manualBreakCount="1">
    <brk id="10" max="1048575" man="1"/>
  </colBreaks>
  <ignoredErrors>
    <ignoredError sqref="E8:H8 D24:D30" numberStoredAsText="1"/>
    <ignoredError sqref="H14" 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46953-1374-4478-B6C5-DB15E7BF2C9C}">
  <dimension ref="A4:J15"/>
  <sheetViews>
    <sheetView showGridLines="0" showRowColHeaders="0" showZeros="0" showRuler="0" zoomScaleNormal="100" zoomScaleSheetLayoutView="115" workbookViewId="0">
      <selection activeCell="B8" sqref="B8"/>
    </sheetView>
  </sheetViews>
  <sheetFormatPr defaultRowHeight="16.8" x14ac:dyDescent="0.4"/>
  <cols>
    <col min="1" max="1" width="4.5546875" style="5" customWidth="1"/>
    <col min="2" max="2" width="13" style="5" customWidth="1"/>
    <col min="3" max="3" width="13.109375" style="5" customWidth="1"/>
    <col min="4" max="4" width="13.44140625" style="5" bestFit="1" customWidth="1"/>
    <col min="5" max="5" width="13.109375" style="5" customWidth="1"/>
    <col min="6" max="6" width="4.109375" style="5" customWidth="1"/>
    <col min="7" max="7" width="4.6640625" style="5" customWidth="1"/>
    <col min="8" max="8" width="3.5546875" style="5" customWidth="1"/>
    <col min="9" max="9" width="61.77734375" style="5" customWidth="1"/>
    <col min="10" max="10" width="3.5546875" style="5" customWidth="1"/>
    <col min="11" max="16384" width="8.88671875" style="5"/>
  </cols>
  <sheetData>
    <row r="4" spans="1:10" ht="17.399999999999999" thickBot="1" x14ac:dyDescent="0.45">
      <c r="A4" s="7"/>
      <c r="F4" s="7"/>
      <c r="H4" s="103"/>
      <c r="I4" s="104"/>
      <c r="J4" s="42"/>
    </row>
    <row r="5" spans="1:10" ht="45" customHeight="1" thickBot="1" x14ac:dyDescent="0.45">
      <c r="A5" s="7"/>
      <c r="B5" s="176" t="s">
        <v>93</v>
      </c>
      <c r="C5" s="177"/>
      <c r="D5" s="177"/>
      <c r="E5" s="177"/>
      <c r="F5" s="32"/>
      <c r="G5" s="32"/>
      <c r="H5" s="105"/>
      <c r="I5" s="7"/>
      <c r="J5" s="106"/>
    </row>
    <row r="6" spans="1:10" x14ac:dyDescent="0.4">
      <c r="A6" s="7"/>
      <c r="B6" s="74" t="s">
        <v>48</v>
      </c>
      <c r="C6" s="34" t="s">
        <v>49</v>
      </c>
      <c r="D6" s="34" t="s">
        <v>94</v>
      </c>
      <c r="E6" s="35" t="s">
        <v>51</v>
      </c>
      <c r="F6" s="7"/>
      <c r="H6" s="105"/>
      <c r="I6" s="7"/>
      <c r="J6" s="106"/>
    </row>
    <row r="7" spans="1:10" ht="67.2" x14ac:dyDescent="0.4">
      <c r="A7" s="7"/>
      <c r="B7" s="36" t="s">
        <v>95</v>
      </c>
      <c r="C7" s="37" t="s">
        <v>96</v>
      </c>
      <c r="D7" s="37" t="s">
        <v>97</v>
      </c>
      <c r="E7" s="75" t="s">
        <v>98</v>
      </c>
      <c r="F7" s="7"/>
      <c r="H7" s="105"/>
      <c r="I7" s="72" t="s">
        <v>187</v>
      </c>
      <c r="J7" s="106"/>
    </row>
    <row r="8" spans="1:10" x14ac:dyDescent="0.4">
      <c r="A8" s="7"/>
      <c r="B8" s="128"/>
      <c r="C8" s="125"/>
      <c r="D8" s="125"/>
      <c r="E8" s="55">
        <f>B8*D8</f>
        <v>0</v>
      </c>
      <c r="F8" s="7"/>
      <c r="H8" s="105"/>
      <c r="I8" s="7" t="s">
        <v>180</v>
      </c>
      <c r="J8" s="106"/>
    </row>
    <row r="9" spans="1:10" x14ac:dyDescent="0.4">
      <c r="A9" s="7"/>
      <c r="B9" s="128"/>
      <c r="C9" s="125"/>
      <c r="D9" s="125"/>
      <c r="E9" s="55">
        <f t="shared" ref="E9:E11" si="0">B9*D9</f>
        <v>0</v>
      </c>
      <c r="F9" s="7"/>
      <c r="H9" s="105"/>
      <c r="I9" s="7"/>
      <c r="J9" s="106"/>
    </row>
    <row r="10" spans="1:10" ht="16.8" customHeight="1" x14ac:dyDescent="0.4">
      <c r="A10" s="7"/>
      <c r="B10" s="128"/>
      <c r="C10" s="125"/>
      <c r="D10" s="125"/>
      <c r="E10" s="55">
        <f t="shared" si="0"/>
        <v>0</v>
      </c>
      <c r="F10" s="7"/>
      <c r="H10" s="105"/>
      <c r="I10" s="166" t="s">
        <v>188</v>
      </c>
      <c r="J10" s="107"/>
    </row>
    <row r="11" spans="1:10" x14ac:dyDescent="0.4">
      <c r="A11" s="7"/>
      <c r="B11" s="128"/>
      <c r="C11" s="125"/>
      <c r="D11" s="125"/>
      <c r="E11" s="55">
        <f t="shared" si="0"/>
        <v>0</v>
      </c>
      <c r="F11" s="7"/>
      <c r="H11" s="105"/>
      <c r="I11" s="166"/>
      <c r="J11" s="107"/>
    </row>
    <row r="12" spans="1:10" ht="67.2" x14ac:dyDescent="0.4">
      <c r="A12" s="7"/>
      <c r="B12" s="76" t="s">
        <v>101</v>
      </c>
      <c r="C12" s="77">
        <f>SUM(C8:C11)</f>
        <v>0</v>
      </c>
      <c r="D12" s="76" t="s">
        <v>100</v>
      </c>
      <c r="E12" s="73">
        <f>SUM(E8:E11)</f>
        <v>0</v>
      </c>
      <c r="F12" s="7"/>
      <c r="H12" s="108"/>
      <c r="I12" s="121"/>
      <c r="J12" s="109"/>
    </row>
    <row r="13" spans="1:10" ht="32.4" customHeight="1" thickBot="1" x14ac:dyDescent="0.45">
      <c r="A13" s="7"/>
      <c r="B13" s="198" t="s">
        <v>103</v>
      </c>
      <c r="C13" s="198"/>
      <c r="D13" s="78" t="s">
        <v>102</v>
      </c>
      <c r="E13" s="57">
        <f>IFERROR((E12/C12)*4.42,0)</f>
        <v>0</v>
      </c>
      <c r="F13" s="7"/>
    </row>
    <row r="14" spans="1:10" x14ac:dyDescent="0.4">
      <c r="A14" s="7"/>
      <c r="B14" s="22"/>
      <c r="C14" s="22"/>
      <c r="D14" s="22"/>
      <c r="E14" s="22"/>
      <c r="F14" s="7"/>
    </row>
    <row r="15" spans="1:10" x14ac:dyDescent="0.4">
      <c r="A15" s="7"/>
      <c r="B15" s="7"/>
      <c r="C15" s="7"/>
      <c r="D15" s="7"/>
      <c r="E15" s="7"/>
      <c r="F15" s="7"/>
    </row>
  </sheetData>
  <sheetProtection algorithmName="SHA-512" hashValue="7mTHVKR8cwrwcG3yXmZj+UmvoNlcqlq5OerputU0ACADsf7qFyYuTHyGL4Tx+SvozdWiEN0QvzalxHMXP0/CJA==" saltValue="zsHdiSwouXCM5s2G4QhRhg==" spinCount="100000" sheet="1" objects="1" scenarios="1" selectLockedCells="1"/>
  <mergeCells count="3">
    <mergeCell ref="B5:E5"/>
    <mergeCell ref="B13:C13"/>
    <mergeCell ref="I10:I11"/>
  </mergeCells>
  <pageMargins left="0.7" right="0.7" top="0.75" bottom="0.75" header="0.3" footer="0.3"/>
  <pageSetup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59418-EAD9-46D8-8190-94453A638B3E}">
  <dimension ref="A2:J15"/>
  <sheetViews>
    <sheetView showGridLines="0" showRowColHeaders="0" showZeros="0" showRuler="0" zoomScaleNormal="100" zoomScaleSheetLayoutView="115" workbookViewId="0">
      <selection activeCell="B8" sqref="B8"/>
    </sheetView>
  </sheetViews>
  <sheetFormatPr defaultRowHeight="16.8" x14ac:dyDescent="0.4"/>
  <cols>
    <col min="1" max="1" width="4.5546875" style="5" customWidth="1"/>
    <col min="2" max="2" width="13" style="5" customWidth="1"/>
    <col min="3" max="3" width="13.109375" style="5" customWidth="1"/>
    <col min="4" max="4" width="13.44140625" style="5" bestFit="1" customWidth="1"/>
    <col min="5" max="5" width="13.109375" style="5" customWidth="1"/>
    <col min="6" max="6" width="4.109375" style="5" customWidth="1"/>
    <col min="7" max="7" width="3.5546875" style="5" customWidth="1"/>
    <col min="8" max="8" width="3.77734375" style="5" customWidth="1"/>
    <col min="9" max="9" width="60.5546875" style="5" customWidth="1"/>
    <col min="10" max="10" width="3.77734375" style="5" customWidth="1"/>
    <col min="11" max="16384" width="8.88671875" style="5"/>
  </cols>
  <sheetData>
    <row r="2" spans="1:10" x14ac:dyDescent="0.4">
      <c r="H2" s="103"/>
      <c r="I2" s="104"/>
      <c r="J2" s="42"/>
    </row>
    <row r="3" spans="1:10" x14ac:dyDescent="0.4">
      <c r="H3" s="105"/>
      <c r="I3" s="7"/>
      <c r="J3" s="106"/>
    </row>
    <row r="4" spans="1:10" ht="17.399999999999999" thickBot="1" x14ac:dyDescent="0.45">
      <c r="A4" s="7"/>
      <c r="F4" s="7"/>
      <c r="H4" s="105"/>
      <c r="I4" s="7"/>
      <c r="J4" s="106"/>
    </row>
    <row r="5" spans="1:10" ht="45" customHeight="1" thickBot="1" x14ac:dyDescent="0.45">
      <c r="A5" s="7"/>
      <c r="B5" s="176" t="s">
        <v>104</v>
      </c>
      <c r="C5" s="177"/>
      <c r="D5" s="177"/>
      <c r="E5" s="177"/>
      <c r="F5" s="32"/>
      <c r="G5" s="32"/>
      <c r="H5" s="105"/>
      <c r="I5" s="7"/>
      <c r="J5" s="106"/>
    </row>
    <row r="6" spans="1:10" ht="16.8" customHeight="1" x14ac:dyDescent="0.4">
      <c r="A6" s="7"/>
      <c r="B6" s="74" t="s">
        <v>48</v>
      </c>
      <c r="C6" s="34" t="s">
        <v>49</v>
      </c>
      <c r="D6" s="34" t="s">
        <v>94</v>
      </c>
      <c r="E6" s="35" t="s">
        <v>51</v>
      </c>
      <c r="F6" s="7"/>
      <c r="H6" s="105"/>
      <c r="I6" s="200" t="s">
        <v>189</v>
      </c>
      <c r="J6" s="106"/>
    </row>
    <row r="7" spans="1:10" ht="45" x14ac:dyDescent="0.4">
      <c r="A7" s="7"/>
      <c r="B7" s="36" t="s">
        <v>105</v>
      </c>
      <c r="C7" s="37" t="s">
        <v>96</v>
      </c>
      <c r="D7" s="37" t="s">
        <v>97</v>
      </c>
      <c r="E7" s="75" t="s">
        <v>98</v>
      </c>
      <c r="F7" s="7"/>
      <c r="H7" s="105"/>
      <c r="I7" s="200"/>
      <c r="J7" s="106"/>
    </row>
    <row r="8" spans="1:10" x14ac:dyDescent="0.4">
      <c r="A8" s="7"/>
      <c r="B8" s="128"/>
      <c r="C8" s="125"/>
      <c r="D8" s="125"/>
      <c r="E8" s="55">
        <f>B8*D8</f>
        <v>0</v>
      </c>
      <c r="F8" s="7"/>
      <c r="H8" s="105"/>
      <c r="I8" s="200"/>
      <c r="J8" s="106"/>
    </row>
    <row r="9" spans="1:10" x14ac:dyDescent="0.4">
      <c r="A9" s="7"/>
      <c r="B9" s="128"/>
      <c r="C9" s="125"/>
      <c r="D9" s="125"/>
      <c r="E9" s="55">
        <f t="shared" ref="E9:E11" si="0">B9*D9</f>
        <v>0</v>
      </c>
      <c r="F9" s="7"/>
      <c r="H9" s="105"/>
      <c r="I9" s="200"/>
      <c r="J9" s="106"/>
    </row>
    <row r="10" spans="1:10" ht="16.8" customHeight="1" x14ac:dyDescent="0.4">
      <c r="A10" s="7"/>
      <c r="B10" s="128"/>
      <c r="C10" s="125"/>
      <c r="D10" s="125"/>
      <c r="E10" s="55">
        <f t="shared" si="0"/>
        <v>0</v>
      </c>
      <c r="F10" s="7"/>
      <c r="H10" s="105"/>
      <c r="I10" s="7" t="s">
        <v>180</v>
      </c>
      <c r="J10" s="107"/>
    </row>
    <row r="11" spans="1:10" x14ac:dyDescent="0.4">
      <c r="A11" s="7"/>
      <c r="B11" s="128"/>
      <c r="C11" s="125"/>
      <c r="D11" s="125"/>
      <c r="E11" s="55">
        <f t="shared" si="0"/>
        <v>0</v>
      </c>
      <c r="F11" s="7"/>
      <c r="H11" s="105"/>
      <c r="I11" s="166" t="s">
        <v>188</v>
      </c>
      <c r="J11" s="107"/>
    </row>
    <row r="12" spans="1:10" ht="67.2" x14ac:dyDescent="0.4">
      <c r="A12" s="7"/>
      <c r="B12" s="76" t="s">
        <v>101</v>
      </c>
      <c r="C12" s="77">
        <f>SUM(C8:C11)</f>
        <v>0</v>
      </c>
      <c r="D12" s="76" t="s">
        <v>100</v>
      </c>
      <c r="E12" s="73">
        <f>SUM(E8:E11)</f>
        <v>0</v>
      </c>
      <c r="F12" s="7"/>
      <c r="H12" s="108"/>
      <c r="I12" s="199"/>
      <c r="J12" s="109"/>
    </row>
    <row r="13" spans="1:10" ht="32.4" customHeight="1" thickBot="1" x14ac:dyDescent="0.45">
      <c r="A13" s="7"/>
      <c r="B13" s="198" t="s">
        <v>106</v>
      </c>
      <c r="C13" s="198"/>
      <c r="D13" s="78" t="s">
        <v>107</v>
      </c>
      <c r="E13" s="57">
        <f>IFERROR((E12/C12)*2.1,0)</f>
        <v>0</v>
      </c>
      <c r="F13" s="7"/>
    </row>
    <row r="14" spans="1:10" x14ac:dyDescent="0.4">
      <c r="A14" s="7"/>
      <c r="B14" s="22"/>
      <c r="C14" s="22"/>
      <c r="D14" s="22"/>
      <c r="E14" s="22"/>
      <c r="F14" s="7"/>
    </row>
    <row r="15" spans="1:10" x14ac:dyDescent="0.4">
      <c r="A15" s="7"/>
      <c r="B15" s="7"/>
      <c r="C15" s="7"/>
      <c r="D15" s="7"/>
      <c r="E15" s="7"/>
      <c r="F15" s="7"/>
    </row>
  </sheetData>
  <sheetProtection algorithmName="SHA-512" hashValue="s+xdA0ohwEx9cSge6GbyKPNcv3cojhNB9rLWYO6E1P7zWwLzdfLxPXuvlsycxWI5OO7uBfj33HNGwbVouclWww==" saltValue="2ZEBSjfnExwXeyl5UKe0gw==" spinCount="100000" sheet="1" objects="1" scenarios="1" selectLockedCells="1"/>
  <mergeCells count="4">
    <mergeCell ref="B5:E5"/>
    <mergeCell ref="B13:C13"/>
    <mergeCell ref="I11:I12"/>
    <mergeCell ref="I6:I9"/>
  </mergeCells>
  <pageMargins left="0.7" right="0.7" top="0.75" bottom="0.75" header="0.3" footer="0.3"/>
  <pageSetup orientation="portrait"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33BF2-E26B-4B77-8AD3-791448E172F1}">
  <dimension ref="A2:K15"/>
  <sheetViews>
    <sheetView showGridLines="0" showRowColHeaders="0" showZeros="0" showRuler="0" zoomScaleNormal="100" zoomScaleSheetLayoutView="85" workbookViewId="0">
      <selection activeCell="B8" sqref="B8"/>
    </sheetView>
  </sheetViews>
  <sheetFormatPr defaultRowHeight="16.8" x14ac:dyDescent="0.4"/>
  <cols>
    <col min="1" max="1" width="4.5546875" style="5" customWidth="1"/>
    <col min="2" max="2" width="13" style="5" customWidth="1"/>
    <col min="3" max="3" width="13.109375" style="5" customWidth="1"/>
    <col min="4" max="4" width="15.6640625" style="5" customWidth="1"/>
    <col min="5" max="5" width="13.109375" style="5" customWidth="1"/>
    <col min="6" max="6" width="4.109375" style="5" customWidth="1"/>
    <col min="7" max="7" width="4.6640625" style="5" customWidth="1"/>
    <col min="8" max="8" width="4.33203125" style="5" customWidth="1"/>
    <col min="9" max="9" width="49.6640625" style="5" customWidth="1"/>
    <col min="10" max="10" width="4.33203125" style="5" customWidth="1"/>
    <col min="11" max="16384" width="8.88671875" style="5"/>
  </cols>
  <sheetData>
    <row r="2" spans="1:11" x14ac:dyDescent="0.4">
      <c r="H2" s="103"/>
      <c r="I2" s="104"/>
      <c r="J2" s="42"/>
    </row>
    <row r="3" spans="1:11" x14ac:dyDescent="0.4">
      <c r="H3" s="105"/>
      <c r="I3" s="7"/>
      <c r="J3" s="106"/>
    </row>
    <row r="4" spans="1:11" ht="17.399999999999999" thickBot="1" x14ac:dyDescent="0.45">
      <c r="A4" s="7"/>
      <c r="F4" s="7"/>
      <c r="H4" s="105"/>
      <c r="I4" s="7"/>
      <c r="J4" s="106"/>
    </row>
    <row r="5" spans="1:11" ht="45" customHeight="1" thickBot="1" x14ac:dyDescent="0.45">
      <c r="A5" s="7"/>
      <c r="B5" s="176" t="s">
        <v>108</v>
      </c>
      <c r="C5" s="177"/>
      <c r="D5" s="177"/>
      <c r="E5" s="177"/>
      <c r="F5" s="32"/>
      <c r="G5" s="32"/>
      <c r="H5" s="105"/>
      <c r="I5" s="7"/>
      <c r="J5" s="106"/>
    </row>
    <row r="6" spans="1:11" ht="16.8" customHeight="1" x14ac:dyDescent="0.4">
      <c r="A6" s="7"/>
      <c r="B6" s="74" t="s">
        <v>48</v>
      </c>
      <c r="C6" s="34" t="s">
        <v>49</v>
      </c>
      <c r="D6" s="34" t="s">
        <v>94</v>
      </c>
      <c r="E6" s="35" t="s">
        <v>51</v>
      </c>
      <c r="F6" s="7"/>
      <c r="H6" s="105"/>
      <c r="I6" s="200" t="s">
        <v>190</v>
      </c>
      <c r="J6" s="106"/>
    </row>
    <row r="7" spans="1:11" ht="45" customHeight="1" x14ac:dyDescent="0.4">
      <c r="A7" s="7"/>
      <c r="B7" s="36" t="s">
        <v>109</v>
      </c>
      <c r="C7" s="37" t="s">
        <v>96</v>
      </c>
      <c r="D7" s="37" t="s">
        <v>110</v>
      </c>
      <c r="E7" s="75" t="s">
        <v>111</v>
      </c>
      <c r="F7" s="7"/>
      <c r="H7" s="105"/>
      <c r="I7" s="200"/>
      <c r="J7" s="106"/>
    </row>
    <row r="8" spans="1:11" x14ac:dyDescent="0.4">
      <c r="A8" s="7"/>
      <c r="B8" s="128"/>
      <c r="C8" s="125"/>
      <c r="D8" s="125"/>
      <c r="E8" s="55">
        <f>B8*D8</f>
        <v>0</v>
      </c>
      <c r="F8" s="7"/>
      <c r="H8" s="105"/>
      <c r="I8" s="200"/>
      <c r="J8" s="106"/>
    </row>
    <row r="9" spans="1:11" x14ac:dyDescent="0.4">
      <c r="A9" s="7"/>
      <c r="B9" s="128"/>
      <c r="C9" s="125"/>
      <c r="D9" s="125"/>
      <c r="E9" s="55">
        <f t="shared" ref="E9:E11" si="0">B9*D9</f>
        <v>0</v>
      </c>
      <c r="F9" s="7"/>
      <c r="H9" s="105"/>
      <c r="I9" s="200"/>
      <c r="J9" s="106"/>
    </row>
    <row r="10" spans="1:11" ht="16.8" customHeight="1" x14ac:dyDescent="0.4">
      <c r="A10" s="7"/>
      <c r="B10" s="128"/>
      <c r="C10" s="125"/>
      <c r="D10" s="125"/>
      <c r="E10" s="55">
        <f t="shared" si="0"/>
        <v>0</v>
      </c>
      <c r="F10" s="7"/>
      <c r="H10" s="105"/>
      <c r="J10" s="107"/>
    </row>
    <row r="11" spans="1:11" ht="16.8" customHeight="1" x14ac:dyDescent="0.4">
      <c r="A11" s="7"/>
      <c r="B11" s="128"/>
      <c r="C11" s="125"/>
      <c r="D11" s="125"/>
      <c r="E11" s="55">
        <f t="shared" si="0"/>
        <v>0</v>
      </c>
      <c r="F11" s="7"/>
      <c r="H11" s="105"/>
      <c r="I11" s="80" t="s">
        <v>180</v>
      </c>
      <c r="J11" s="107"/>
    </row>
    <row r="12" spans="1:11" ht="67.2" x14ac:dyDescent="0.4">
      <c r="A12" s="7"/>
      <c r="B12" s="76" t="s">
        <v>101</v>
      </c>
      <c r="C12" s="77">
        <f>SUM(C8:C11)</f>
        <v>0</v>
      </c>
      <c r="D12" s="76" t="s">
        <v>112</v>
      </c>
      <c r="E12" s="73">
        <f>SUM(E8:E11)</f>
        <v>0</v>
      </c>
      <c r="F12" s="7"/>
      <c r="H12" s="108"/>
      <c r="I12" s="115" t="s">
        <v>191</v>
      </c>
      <c r="J12" s="109"/>
    </row>
    <row r="13" spans="1:11" ht="32.4" customHeight="1" thickBot="1" x14ac:dyDescent="0.45">
      <c r="A13" s="7"/>
      <c r="B13" s="198" t="s">
        <v>115</v>
      </c>
      <c r="C13" s="198"/>
      <c r="D13" s="78" t="s">
        <v>113</v>
      </c>
      <c r="E13" s="57">
        <f>IFERROR(((E12/C12)*1.58)+1.58,0)</f>
        <v>0</v>
      </c>
      <c r="F13" s="7"/>
      <c r="H13" s="7"/>
      <c r="I13" s="7"/>
      <c r="J13" s="7"/>
      <c r="K13" s="7"/>
    </row>
    <row r="14" spans="1:11" x14ac:dyDescent="0.4">
      <c r="A14" s="7"/>
      <c r="B14" s="22"/>
      <c r="C14" s="22"/>
      <c r="D14" s="22"/>
      <c r="E14" s="22"/>
      <c r="F14" s="7"/>
      <c r="H14" s="7"/>
      <c r="I14" s="7"/>
      <c r="J14" s="7"/>
      <c r="K14" s="7"/>
    </row>
    <row r="15" spans="1:11" x14ac:dyDescent="0.4">
      <c r="A15" s="7"/>
      <c r="B15" s="7"/>
      <c r="C15" s="7"/>
      <c r="D15" s="7"/>
      <c r="E15" s="7"/>
      <c r="F15" s="7"/>
      <c r="H15" s="7"/>
      <c r="I15" s="7"/>
      <c r="J15" s="7"/>
      <c r="K15" s="7"/>
    </row>
  </sheetData>
  <sheetProtection algorithmName="SHA-512" hashValue="DaS8MTHVsIrcaEUyGAM3Xy1MrzLoyDUIdpP260zKq4f0pG5eAcOXRmsiiyA8NPwdEajlcTySdg7TcGF0emiK0Q==" saltValue="/Pp6Rh9x4yIxEMChd2v6sw==" spinCount="100000" sheet="1" objects="1" scenarios="1" selectLockedCells="1"/>
  <mergeCells count="3">
    <mergeCell ref="B5:E5"/>
    <mergeCell ref="B13:C13"/>
    <mergeCell ref="I6:I9"/>
  </mergeCells>
  <pageMargins left="0.7" right="0.7" top="0.75" bottom="0.75" header="0.3" footer="0.3"/>
  <pageSetup orientation="portrait" horizontalDpi="360" verticalDpi="36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1616-2FD6-4F4F-BEEE-886F4FC06213}">
  <dimension ref="A2:J16"/>
  <sheetViews>
    <sheetView showGridLines="0" showRowColHeaders="0" showZeros="0" showRuler="0" zoomScaleNormal="100" zoomScaleSheetLayoutView="85" workbookViewId="0">
      <selection activeCell="B8" sqref="B8"/>
    </sheetView>
  </sheetViews>
  <sheetFormatPr defaultRowHeight="16.8" x14ac:dyDescent="0.4"/>
  <cols>
    <col min="1" max="1" width="4.5546875" style="5" customWidth="1"/>
    <col min="2" max="2" width="13" style="5" customWidth="1"/>
    <col min="3" max="3" width="13.109375" style="5" customWidth="1"/>
    <col min="4" max="4" width="15.6640625" style="5" customWidth="1"/>
    <col min="5" max="5" width="13.109375" style="5" customWidth="1"/>
    <col min="6" max="6" width="4.109375" style="5" customWidth="1"/>
    <col min="7" max="7" width="4" style="5" customWidth="1"/>
    <col min="8" max="8" width="4.109375" style="5" customWidth="1"/>
    <col min="9" max="9" width="51.88671875" style="5" customWidth="1"/>
    <col min="10" max="10" width="3.44140625" style="5" customWidth="1"/>
    <col min="11" max="16384" width="8.88671875" style="5"/>
  </cols>
  <sheetData>
    <row r="2" spans="1:10" x14ac:dyDescent="0.4">
      <c r="H2" s="103"/>
      <c r="I2" s="104"/>
      <c r="J2" s="42"/>
    </row>
    <row r="3" spans="1:10" x14ac:dyDescent="0.4">
      <c r="H3" s="105"/>
      <c r="I3" s="7"/>
      <c r="J3" s="106"/>
    </row>
    <row r="4" spans="1:10" ht="17.399999999999999" thickBot="1" x14ac:dyDescent="0.45">
      <c r="A4" s="7"/>
      <c r="F4" s="7"/>
      <c r="H4" s="105"/>
      <c r="I4" s="7"/>
      <c r="J4" s="106"/>
    </row>
    <row r="5" spans="1:10" ht="45" customHeight="1" thickBot="1" x14ac:dyDescent="0.45">
      <c r="A5" s="7"/>
      <c r="B5" s="176" t="s">
        <v>114</v>
      </c>
      <c r="C5" s="177"/>
      <c r="D5" s="177"/>
      <c r="E5" s="177"/>
      <c r="F5" s="32"/>
      <c r="G5" s="32"/>
      <c r="H5" s="105"/>
      <c r="I5" s="200" t="s">
        <v>201</v>
      </c>
      <c r="J5" s="106"/>
    </row>
    <row r="6" spans="1:10" x14ac:dyDescent="0.4">
      <c r="A6" s="7"/>
      <c r="B6" s="74" t="s">
        <v>48</v>
      </c>
      <c r="C6" s="34" t="s">
        <v>49</v>
      </c>
      <c r="D6" s="34" t="s">
        <v>94</v>
      </c>
      <c r="E6" s="35" t="s">
        <v>51</v>
      </c>
      <c r="F6" s="7"/>
      <c r="H6" s="105"/>
      <c r="I6" s="200"/>
      <c r="J6" s="106"/>
    </row>
    <row r="7" spans="1:10" ht="45" customHeight="1" x14ac:dyDescent="0.4">
      <c r="A7" s="7"/>
      <c r="B7" s="36" t="s">
        <v>109</v>
      </c>
      <c r="C7" s="37" t="s">
        <v>96</v>
      </c>
      <c r="D7" s="37" t="s">
        <v>110</v>
      </c>
      <c r="E7" s="75" t="s">
        <v>111</v>
      </c>
      <c r="F7" s="7"/>
      <c r="H7" s="105"/>
      <c r="I7" s="200"/>
      <c r="J7" s="106"/>
    </row>
    <row r="8" spans="1:10" x14ac:dyDescent="0.4">
      <c r="A8" s="7"/>
      <c r="B8" s="128"/>
      <c r="C8" s="125"/>
      <c r="D8" s="125"/>
      <c r="E8" s="55">
        <f>B8*D8</f>
        <v>0</v>
      </c>
      <c r="F8" s="7"/>
      <c r="H8" s="105"/>
      <c r="I8" s="200"/>
      <c r="J8" s="106"/>
    </row>
    <row r="9" spans="1:10" x14ac:dyDescent="0.4">
      <c r="A9" s="7"/>
      <c r="B9" s="128"/>
      <c r="C9" s="125"/>
      <c r="D9" s="125"/>
      <c r="E9" s="55">
        <f t="shared" ref="E9:E11" si="0">B9*D9</f>
        <v>0</v>
      </c>
      <c r="F9" s="7"/>
      <c r="H9" s="105"/>
      <c r="I9" s="80" t="s">
        <v>180</v>
      </c>
      <c r="J9" s="106"/>
    </row>
    <row r="10" spans="1:10" x14ac:dyDescent="0.4">
      <c r="A10" s="7"/>
      <c r="B10" s="128"/>
      <c r="C10" s="125"/>
      <c r="D10" s="125"/>
      <c r="E10" s="55">
        <f t="shared" si="0"/>
        <v>0</v>
      </c>
      <c r="F10" s="7"/>
      <c r="H10" s="105"/>
      <c r="I10" s="7"/>
      <c r="J10" s="107"/>
    </row>
    <row r="11" spans="1:10" ht="50.4" x14ac:dyDescent="0.4">
      <c r="A11" s="7"/>
      <c r="B11" s="128"/>
      <c r="C11" s="125"/>
      <c r="D11" s="125"/>
      <c r="E11" s="55">
        <f t="shared" si="0"/>
        <v>0</v>
      </c>
      <c r="F11" s="7"/>
      <c r="H11" s="105"/>
      <c r="I11" s="79" t="s">
        <v>191</v>
      </c>
      <c r="J11" s="107"/>
    </row>
    <row r="12" spans="1:10" ht="67.2" x14ac:dyDescent="0.4">
      <c r="A12" s="7"/>
      <c r="B12" s="76" t="s">
        <v>101</v>
      </c>
      <c r="C12" s="77">
        <f>SUM(C8:C11)</f>
        <v>0</v>
      </c>
      <c r="D12" s="76" t="s">
        <v>112</v>
      </c>
      <c r="E12" s="73">
        <f>SUM(E8:E11)</f>
        <v>0</v>
      </c>
      <c r="F12" s="7"/>
      <c r="H12" s="108"/>
      <c r="I12" s="120"/>
      <c r="J12" s="109"/>
    </row>
    <row r="13" spans="1:10" ht="54" customHeight="1" thickBot="1" x14ac:dyDescent="0.45">
      <c r="A13" s="7"/>
      <c r="B13" s="202" t="s">
        <v>116</v>
      </c>
      <c r="C13" s="202"/>
      <c r="D13" s="81" t="s">
        <v>119</v>
      </c>
      <c r="E13" s="69">
        <f>IFERROR((E12/C12)*4.37,0)</f>
        <v>0</v>
      </c>
      <c r="F13" s="7"/>
      <c r="H13" s="7"/>
      <c r="I13" s="7"/>
      <c r="J13" s="7"/>
    </row>
    <row r="14" spans="1:10" ht="51" customHeight="1" thickBot="1" x14ac:dyDescent="0.45">
      <c r="A14" s="7"/>
      <c r="B14" s="201" t="s">
        <v>117</v>
      </c>
      <c r="C14" s="201"/>
      <c r="D14" s="82" t="s">
        <v>118</v>
      </c>
      <c r="E14" s="83">
        <f>IFERROR((E12/C12)*5.6,0)</f>
        <v>0</v>
      </c>
      <c r="F14" s="7"/>
      <c r="H14" s="7"/>
      <c r="I14" s="7"/>
      <c r="J14" s="7"/>
    </row>
    <row r="15" spans="1:10" x14ac:dyDescent="0.4">
      <c r="A15" s="7"/>
      <c r="B15" s="22"/>
      <c r="C15" s="22"/>
      <c r="D15" s="22"/>
      <c r="E15" s="22"/>
      <c r="F15" s="7"/>
    </row>
    <row r="16" spans="1:10" x14ac:dyDescent="0.4">
      <c r="A16" s="7"/>
      <c r="B16" s="7"/>
      <c r="C16" s="7"/>
      <c r="D16" s="7"/>
      <c r="E16" s="7"/>
      <c r="F16" s="7"/>
    </row>
  </sheetData>
  <sheetProtection algorithmName="SHA-512" hashValue="c2fDEtJjiGbU5j/VzTBKqfqcDv4ioAQgoeGq61XwjCtTz5SCKCYyf5ItKNcb7YvTrZhFGpyrShEoKN43tE728Q==" saltValue="fQ5MdIKebkxOhkRlsukAeg==" spinCount="100000" sheet="1" objects="1" scenarios="1" selectLockedCells="1"/>
  <mergeCells count="4">
    <mergeCell ref="B5:E5"/>
    <mergeCell ref="B14:C14"/>
    <mergeCell ref="B13:C13"/>
    <mergeCell ref="I5:I8"/>
  </mergeCells>
  <pageMargins left="0.7" right="0.7" top="0.75" bottom="0.75" header="0.3" footer="0.3"/>
  <pageSetup orientation="portrait" horizontalDpi="360" verticalDpi="36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0910C-A891-455F-A328-83CC8609DC2A}">
  <dimension ref="A2:J16"/>
  <sheetViews>
    <sheetView showGridLines="0" showRowColHeaders="0" showZeros="0" showRuler="0" zoomScaleNormal="100" workbookViewId="0">
      <selection activeCell="B8" sqref="B8"/>
    </sheetView>
  </sheetViews>
  <sheetFormatPr defaultRowHeight="16.8" x14ac:dyDescent="0.4"/>
  <cols>
    <col min="1" max="1" width="4.5546875" style="5" customWidth="1"/>
    <col min="2" max="2" width="13" style="5" customWidth="1"/>
    <col min="3" max="3" width="13.109375" style="5" customWidth="1"/>
    <col min="4" max="4" width="15.6640625" style="5" customWidth="1"/>
    <col min="5" max="5" width="13.109375" style="5" customWidth="1"/>
    <col min="6" max="6" width="4.109375" style="5" customWidth="1"/>
    <col min="7" max="7" width="3" style="5" customWidth="1"/>
    <col min="8" max="8" width="3.6640625" style="5" customWidth="1"/>
    <col min="9" max="9" width="51.88671875" style="5" customWidth="1"/>
    <col min="10" max="10" width="2.88671875" style="5" customWidth="1"/>
    <col min="11" max="16384" width="8.88671875" style="5"/>
  </cols>
  <sheetData>
    <row r="2" spans="1:10" x14ac:dyDescent="0.4">
      <c r="H2" s="103"/>
      <c r="I2" s="104"/>
      <c r="J2" s="42"/>
    </row>
    <row r="3" spans="1:10" x14ac:dyDescent="0.4">
      <c r="H3" s="105"/>
      <c r="I3" s="7"/>
      <c r="J3" s="106"/>
    </row>
    <row r="4" spans="1:10" ht="17.399999999999999" thickBot="1" x14ac:dyDescent="0.45">
      <c r="A4" s="7"/>
      <c r="F4" s="7"/>
      <c r="H4" s="105"/>
      <c r="I4" s="7"/>
      <c r="J4" s="106"/>
    </row>
    <row r="5" spans="1:10" ht="45" customHeight="1" thickBot="1" x14ac:dyDescent="0.45">
      <c r="A5" s="7"/>
      <c r="B5" s="176" t="s">
        <v>120</v>
      </c>
      <c r="C5" s="177"/>
      <c r="D5" s="177"/>
      <c r="E5" s="177"/>
      <c r="F5" s="32"/>
      <c r="G5" s="32"/>
      <c r="H5" s="105"/>
      <c r="I5" s="200" t="s">
        <v>200</v>
      </c>
      <c r="J5" s="106"/>
    </row>
    <row r="6" spans="1:10" x14ac:dyDescent="0.4">
      <c r="A6" s="7"/>
      <c r="B6" s="74" t="s">
        <v>48</v>
      </c>
      <c r="C6" s="34" t="s">
        <v>49</v>
      </c>
      <c r="D6" s="34" t="s">
        <v>94</v>
      </c>
      <c r="E6" s="35" t="s">
        <v>51</v>
      </c>
      <c r="F6" s="7"/>
      <c r="H6" s="105"/>
      <c r="I6" s="200"/>
      <c r="J6" s="106"/>
    </row>
    <row r="7" spans="1:10" ht="45" customHeight="1" x14ac:dyDescent="0.4">
      <c r="A7" s="7"/>
      <c r="B7" s="36" t="s">
        <v>109</v>
      </c>
      <c r="C7" s="37" t="s">
        <v>96</v>
      </c>
      <c r="D7" s="37" t="s">
        <v>110</v>
      </c>
      <c r="E7" s="75" t="s">
        <v>111</v>
      </c>
      <c r="F7" s="7"/>
      <c r="H7" s="105"/>
      <c r="I7" s="200"/>
      <c r="J7" s="106"/>
    </row>
    <row r="8" spans="1:10" x14ac:dyDescent="0.4">
      <c r="A8" s="7"/>
      <c r="B8" s="128"/>
      <c r="C8" s="125"/>
      <c r="D8" s="125"/>
      <c r="E8" s="55">
        <f>B8*D8</f>
        <v>0</v>
      </c>
      <c r="F8" s="7"/>
      <c r="H8" s="105"/>
      <c r="I8" s="200"/>
      <c r="J8" s="106"/>
    </row>
    <row r="9" spans="1:10" x14ac:dyDescent="0.4">
      <c r="A9" s="7"/>
      <c r="B9" s="128"/>
      <c r="C9" s="125"/>
      <c r="D9" s="125"/>
      <c r="E9" s="55">
        <f t="shared" ref="E9:E11" si="0">B9*D9</f>
        <v>0</v>
      </c>
      <c r="F9" s="7"/>
      <c r="H9" s="105"/>
      <c r="I9" s="200"/>
      <c r="J9" s="106"/>
    </row>
    <row r="10" spans="1:10" ht="16.8" customHeight="1" x14ac:dyDescent="0.4">
      <c r="A10" s="7"/>
      <c r="B10" s="128"/>
      <c r="C10" s="125"/>
      <c r="D10" s="125"/>
      <c r="E10" s="55">
        <f t="shared" si="0"/>
        <v>0</v>
      </c>
      <c r="F10" s="7"/>
      <c r="H10" s="105"/>
      <c r="I10" s="80" t="s">
        <v>180</v>
      </c>
      <c r="J10" s="107"/>
    </row>
    <row r="11" spans="1:10" x14ac:dyDescent="0.4">
      <c r="A11" s="7"/>
      <c r="B11" s="128"/>
      <c r="C11" s="125"/>
      <c r="D11" s="125"/>
      <c r="E11" s="55">
        <f t="shared" si="0"/>
        <v>0</v>
      </c>
      <c r="F11" s="7"/>
      <c r="H11" s="105"/>
      <c r="I11" s="7"/>
      <c r="J11" s="107"/>
    </row>
    <row r="12" spans="1:10" ht="67.2" x14ac:dyDescent="0.4">
      <c r="A12" s="7"/>
      <c r="B12" s="76" t="s">
        <v>101</v>
      </c>
      <c r="C12" s="77">
        <f>SUM(C8:C11)</f>
        <v>0</v>
      </c>
      <c r="D12" s="76" t="s">
        <v>112</v>
      </c>
      <c r="E12" s="73">
        <f>SUM(E8:E11)</f>
        <v>0</v>
      </c>
      <c r="F12" s="7"/>
      <c r="H12" s="108"/>
      <c r="I12" s="115" t="s">
        <v>199</v>
      </c>
      <c r="J12" s="109"/>
    </row>
    <row r="13" spans="1:10" ht="54" customHeight="1" thickBot="1" x14ac:dyDescent="0.45">
      <c r="A13" s="7"/>
      <c r="B13" s="202" t="s">
        <v>121</v>
      </c>
      <c r="C13" s="202"/>
      <c r="D13" s="81" t="s">
        <v>122</v>
      </c>
      <c r="E13" s="69">
        <f>IFERROR((E12/C12)*0.11,0)</f>
        <v>0</v>
      </c>
      <c r="F13" s="7"/>
      <c r="H13" s="7"/>
      <c r="I13" s="7"/>
      <c r="J13" s="7"/>
    </row>
    <row r="14" spans="1:10" ht="37.200000000000003" customHeight="1" thickBot="1" x14ac:dyDescent="0.45">
      <c r="A14" s="7"/>
      <c r="B14" s="201" t="s">
        <v>123</v>
      </c>
      <c r="C14" s="201"/>
      <c r="D14" s="82" t="s">
        <v>124</v>
      </c>
      <c r="E14" s="83">
        <f>IFERROR((E12/C12)*0.5,0)</f>
        <v>0</v>
      </c>
      <c r="F14" s="7"/>
      <c r="H14" s="7"/>
      <c r="I14" s="7"/>
      <c r="J14" s="7"/>
    </row>
    <row r="15" spans="1:10" x14ac:dyDescent="0.4">
      <c r="A15" s="7"/>
      <c r="B15" s="22"/>
      <c r="C15" s="22"/>
      <c r="D15" s="22"/>
      <c r="E15" s="22"/>
      <c r="F15" s="7"/>
    </row>
    <row r="16" spans="1:10" x14ac:dyDescent="0.4">
      <c r="A16" s="7"/>
      <c r="B16" s="7"/>
      <c r="C16" s="7"/>
      <c r="D16" s="7"/>
      <c r="E16" s="7"/>
      <c r="F16" s="7"/>
    </row>
  </sheetData>
  <sheetProtection algorithmName="SHA-512" hashValue="JjV6LlZivz1mkUqOJLzE19zAtq3pz6FjGVjDEwK7VmaTKDo/O1t78VgRPcNHym63LRIQ2t353K7dL9ngWxWS3A==" saltValue="R7JwBEgc3bo/VhIfn492mg==" spinCount="100000" sheet="1" objects="1" scenarios="1" selectLockedCells="1"/>
  <mergeCells count="4">
    <mergeCell ref="B5:E5"/>
    <mergeCell ref="B13:C13"/>
    <mergeCell ref="B14:C14"/>
    <mergeCell ref="I5:I9"/>
  </mergeCells>
  <pageMargins left="0.7" right="0.7" top="0.75" bottom="0.75" header="0.3" footer="0.3"/>
  <pageSetup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4F9AC-0657-4920-90F5-B805754E757B}">
  <dimension ref="A2:K19"/>
  <sheetViews>
    <sheetView showGridLines="0" showRowColHeaders="0" showZeros="0" showRuler="0" zoomScaleNormal="100" zoomScaleSheetLayoutView="55" zoomScalePageLayoutView="70" workbookViewId="0">
      <selection activeCell="B8" sqref="B8"/>
    </sheetView>
  </sheetViews>
  <sheetFormatPr defaultRowHeight="16.8" x14ac:dyDescent="0.4"/>
  <cols>
    <col min="1" max="1" width="4.5546875" style="5" customWidth="1"/>
    <col min="2" max="2" width="18.109375" style="5" customWidth="1"/>
    <col min="3" max="3" width="20.109375" style="5" customWidth="1"/>
    <col min="4" max="4" width="23.109375" style="5" customWidth="1"/>
    <col min="5" max="5" width="21.5546875" style="5" customWidth="1"/>
    <col min="6" max="6" width="21.77734375" style="5" customWidth="1"/>
    <col min="7" max="7" width="4.109375" style="5" customWidth="1"/>
    <col min="8" max="8" width="4.21875" style="5" customWidth="1"/>
    <col min="9" max="9" width="3.6640625" style="5" customWidth="1"/>
    <col min="10" max="10" width="79.5546875" style="5" customWidth="1"/>
    <col min="11" max="11" width="3.33203125" style="5" customWidth="1"/>
    <col min="12" max="16384" width="8.88671875" style="5"/>
  </cols>
  <sheetData>
    <row r="2" spans="1:11" x14ac:dyDescent="0.4">
      <c r="I2" s="103"/>
      <c r="J2" s="104"/>
      <c r="K2" s="42"/>
    </row>
    <row r="3" spans="1:11" x14ac:dyDescent="0.4">
      <c r="I3" s="105"/>
      <c r="J3" s="7"/>
      <c r="K3" s="106"/>
    </row>
    <row r="4" spans="1:11" ht="17.399999999999999" thickBot="1" x14ac:dyDescent="0.45">
      <c r="A4" s="7"/>
      <c r="G4" s="7"/>
      <c r="I4" s="105"/>
      <c r="J4" s="7"/>
      <c r="K4" s="106"/>
    </row>
    <row r="5" spans="1:11" ht="21" thickBot="1" x14ac:dyDescent="0.45">
      <c r="A5" s="7"/>
      <c r="B5" s="176" t="s">
        <v>125</v>
      </c>
      <c r="C5" s="177"/>
      <c r="D5" s="177"/>
      <c r="E5" s="177"/>
      <c r="F5" s="177"/>
      <c r="G5" s="32"/>
      <c r="H5" s="32"/>
      <c r="I5" s="105"/>
      <c r="J5" s="7"/>
      <c r="K5" s="106"/>
    </row>
    <row r="6" spans="1:11" x14ac:dyDescent="0.4">
      <c r="A6" s="7"/>
      <c r="B6" s="74" t="s">
        <v>48</v>
      </c>
      <c r="C6" s="34" t="s">
        <v>49</v>
      </c>
      <c r="D6" s="34" t="s">
        <v>94</v>
      </c>
      <c r="E6" s="85" t="s">
        <v>51</v>
      </c>
      <c r="F6" s="35" t="s">
        <v>99</v>
      </c>
      <c r="G6" s="7"/>
      <c r="I6" s="105"/>
      <c r="J6" s="7"/>
      <c r="K6" s="106"/>
    </row>
    <row r="7" spans="1:11" ht="90" x14ac:dyDescent="0.4">
      <c r="A7" s="7"/>
      <c r="B7" s="36" t="s">
        <v>126</v>
      </c>
      <c r="C7" s="86" t="s">
        <v>127</v>
      </c>
      <c r="D7" s="86" t="s">
        <v>128</v>
      </c>
      <c r="E7" s="87" t="s">
        <v>129</v>
      </c>
      <c r="F7" s="87" t="s">
        <v>130</v>
      </c>
      <c r="G7" s="7"/>
      <c r="I7" s="105"/>
      <c r="J7" s="203" t="s">
        <v>198</v>
      </c>
      <c r="K7" s="106"/>
    </row>
    <row r="8" spans="1:11" ht="17.399999999999999" customHeight="1" thickBot="1" x14ac:dyDescent="0.45">
      <c r="A8" s="7"/>
      <c r="B8" s="129"/>
      <c r="C8" s="130"/>
      <c r="D8" s="84">
        <f>B8*(C8/100)</f>
        <v>0</v>
      </c>
      <c r="E8" s="130"/>
      <c r="F8" s="88">
        <f>IF(D8&gt;E8,E8,D8)</f>
        <v>0</v>
      </c>
      <c r="G8" s="7"/>
      <c r="I8" s="105"/>
      <c r="J8" s="203"/>
      <c r="K8" s="106"/>
    </row>
    <row r="9" spans="1:11" ht="291.60000000000002" customHeight="1" x14ac:dyDescent="0.4">
      <c r="A9" s="7"/>
      <c r="B9" s="7"/>
      <c r="C9" s="7"/>
      <c r="D9" s="7"/>
      <c r="E9" s="7"/>
      <c r="F9" s="7"/>
      <c r="G9" s="7"/>
      <c r="I9" s="108"/>
      <c r="J9" s="204"/>
      <c r="K9" s="109"/>
    </row>
    <row r="10" spans="1:11" x14ac:dyDescent="0.4">
      <c r="A10" s="7"/>
      <c r="B10" s="7"/>
      <c r="C10" s="7"/>
      <c r="D10" s="7"/>
      <c r="E10" s="7"/>
      <c r="F10" s="7"/>
      <c r="G10" s="7"/>
      <c r="I10" s="7"/>
      <c r="J10" s="79"/>
      <c r="K10" s="44"/>
    </row>
    <row r="11" spans="1:11" x14ac:dyDescent="0.4">
      <c r="I11" s="7"/>
      <c r="J11" s="44"/>
      <c r="K11" s="44"/>
    </row>
    <row r="12" spans="1:11" x14ac:dyDescent="0.4">
      <c r="I12" s="7"/>
      <c r="J12" s="44"/>
      <c r="K12" s="7"/>
    </row>
    <row r="13" spans="1:11" x14ac:dyDescent="0.4">
      <c r="I13" s="7"/>
      <c r="J13" s="7"/>
      <c r="K13" s="7"/>
    </row>
    <row r="14" spans="1:11" x14ac:dyDescent="0.4">
      <c r="I14" s="7"/>
      <c r="J14" s="7"/>
      <c r="K14" s="7"/>
    </row>
    <row r="15" spans="1:11" x14ac:dyDescent="0.4">
      <c r="I15" s="7"/>
      <c r="J15" s="79"/>
      <c r="K15" s="7"/>
    </row>
    <row r="16" spans="1:11" x14ac:dyDescent="0.4">
      <c r="I16" s="7"/>
      <c r="J16" s="7"/>
      <c r="K16" s="7"/>
    </row>
    <row r="17" spans="9:11" x14ac:dyDescent="0.4">
      <c r="I17" s="7"/>
      <c r="J17" s="7"/>
      <c r="K17" s="7"/>
    </row>
    <row r="18" spans="9:11" x14ac:dyDescent="0.4">
      <c r="I18" s="7"/>
      <c r="J18" s="7"/>
      <c r="K18" s="7"/>
    </row>
    <row r="19" spans="9:11" x14ac:dyDescent="0.4">
      <c r="I19" s="7"/>
      <c r="J19" s="7"/>
      <c r="K19" s="7"/>
    </row>
  </sheetData>
  <sheetProtection algorithmName="SHA-512" hashValue="MdYpxmsuDQErd2VDH+jGCnWk+C16hOAdZVBRIbZsxcqKzuKAr6FXsycL87fKCV4cJo/rF9q+JLDNxAMR4bEeuA==" saltValue="1sPLCXwpLhkEMSxWVx2lYA==" spinCount="100000" sheet="1" objects="1" scenarios="1" selectLockedCells="1"/>
  <mergeCells count="2">
    <mergeCell ref="B5:F5"/>
    <mergeCell ref="J7:J9"/>
  </mergeCells>
  <pageMargins left="0.7" right="0.7" top="0.75" bottom="0.75" header="0.3" footer="0.3"/>
  <pageSetup scale="80"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8E530-2057-4314-8214-6D00CEA4758C}">
  <dimension ref="A2:J14"/>
  <sheetViews>
    <sheetView showGridLines="0" showRowColHeaders="0" showZeros="0" showRuler="0" zoomScaleNormal="100" zoomScaleSheetLayoutView="115" zoomScalePageLayoutView="70" workbookViewId="0">
      <selection activeCell="E6" sqref="E6"/>
    </sheetView>
  </sheetViews>
  <sheetFormatPr defaultRowHeight="16.8" x14ac:dyDescent="0.4"/>
  <cols>
    <col min="1" max="1" width="4.5546875" style="5" customWidth="1"/>
    <col min="2" max="2" width="13" style="5" customWidth="1"/>
    <col min="3" max="3" width="13.109375" style="5" customWidth="1"/>
    <col min="4" max="4" width="17.33203125" style="5" customWidth="1"/>
    <col min="5" max="5" width="7.109375" style="5" customWidth="1"/>
    <col min="6" max="6" width="4.109375" style="5" customWidth="1"/>
    <col min="7" max="7" width="4.21875" style="5" customWidth="1"/>
    <col min="8" max="8" width="4.33203125" style="5" customWidth="1"/>
    <col min="9" max="9" width="62.5546875" style="5" customWidth="1"/>
    <col min="10" max="10" width="4.109375" style="5" customWidth="1"/>
    <col min="11" max="16384" width="8.88671875" style="5"/>
  </cols>
  <sheetData>
    <row r="2" spans="1:10" x14ac:dyDescent="0.4">
      <c r="H2" s="103"/>
      <c r="I2" s="104"/>
      <c r="J2" s="42"/>
    </row>
    <row r="3" spans="1:10" x14ac:dyDescent="0.4">
      <c r="H3" s="105"/>
      <c r="I3" s="7"/>
      <c r="J3" s="106"/>
    </row>
    <row r="4" spans="1:10" ht="17.399999999999999" thickBot="1" x14ac:dyDescent="0.45">
      <c r="A4" s="7"/>
      <c r="F4" s="7"/>
      <c r="H4" s="105"/>
      <c r="I4" s="7"/>
      <c r="J4" s="106"/>
    </row>
    <row r="5" spans="1:10" ht="66" customHeight="1" thickBot="1" x14ac:dyDescent="0.45">
      <c r="A5" s="7"/>
      <c r="B5" s="176" t="s">
        <v>136</v>
      </c>
      <c r="C5" s="177"/>
      <c r="D5" s="177"/>
      <c r="E5" s="177"/>
      <c r="F5" s="32"/>
      <c r="G5" s="32"/>
      <c r="H5" s="105"/>
      <c r="I5" s="203" t="s">
        <v>197</v>
      </c>
      <c r="J5" s="106"/>
    </row>
    <row r="6" spans="1:10" ht="16.8" customHeight="1" x14ac:dyDescent="0.4">
      <c r="A6" s="7"/>
      <c r="B6" s="197" t="s">
        <v>137</v>
      </c>
      <c r="C6" s="197"/>
      <c r="D6" s="197"/>
      <c r="E6" s="126"/>
      <c r="F6" s="7"/>
      <c r="H6" s="105"/>
      <c r="I6" s="203"/>
      <c r="J6" s="106"/>
    </row>
    <row r="7" spans="1:10" ht="33" customHeight="1" x14ac:dyDescent="0.4">
      <c r="A7" s="7"/>
      <c r="B7" s="207" t="s">
        <v>138</v>
      </c>
      <c r="C7" s="208"/>
      <c r="D7" s="208"/>
      <c r="E7" s="127"/>
      <c r="F7" s="7"/>
      <c r="H7" s="105"/>
      <c r="I7" s="203"/>
      <c r="J7" s="106"/>
    </row>
    <row r="8" spans="1:10" x14ac:dyDescent="0.4">
      <c r="A8" s="7"/>
      <c r="B8" s="191" t="s">
        <v>139</v>
      </c>
      <c r="C8" s="192"/>
      <c r="D8" s="192"/>
      <c r="E8" s="127"/>
      <c r="F8" s="7"/>
      <c r="H8" s="105"/>
      <c r="I8" s="203"/>
      <c r="J8" s="106"/>
    </row>
    <row r="9" spans="1:10" ht="33.6" customHeight="1" x14ac:dyDescent="0.4">
      <c r="A9" s="7"/>
      <c r="B9" s="205" t="s">
        <v>140</v>
      </c>
      <c r="C9" s="206"/>
      <c r="D9" s="206"/>
      <c r="E9" s="61">
        <f>(E6*E7*E8)/365</f>
        <v>0</v>
      </c>
      <c r="F9" s="7"/>
      <c r="H9" s="105"/>
      <c r="I9" s="203"/>
      <c r="J9" s="106"/>
    </row>
    <row r="10" spans="1:10" x14ac:dyDescent="0.4">
      <c r="A10" s="7"/>
      <c r="B10" s="193" t="s">
        <v>141</v>
      </c>
      <c r="C10" s="193"/>
      <c r="D10" s="194"/>
      <c r="E10" s="127"/>
      <c r="F10" s="7"/>
      <c r="H10" s="105"/>
      <c r="I10" s="203"/>
      <c r="J10" s="107"/>
    </row>
    <row r="11" spans="1:10" ht="17.399999999999999" thickBot="1" x14ac:dyDescent="0.45">
      <c r="A11" s="7"/>
      <c r="B11" s="195" t="s">
        <v>142</v>
      </c>
      <c r="C11" s="195"/>
      <c r="D11" s="196"/>
      <c r="E11" s="62">
        <f>IFERROR(E9/E10,0)</f>
        <v>0</v>
      </c>
      <c r="F11" s="7"/>
      <c r="H11" s="105"/>
      <c r="I11" s="203"/>
      <c r="J11" s="107"/>
    </row>
    <row r="12" spans="1:10" x14ac:dyDescent="0.4">
      <c r="A12" s="7"/>
      <c r="B12" s="60"/>
      <c r="C12" s="60"/>
      <c r="D12" s="60"/>
      <c r="E12" s="60"/>
      <c r="F12" s="7"/>
      <c r="H12" s="105"/>
      <c r="I12" s="203"/>
      <c r="J12" s="106"/>
    </row>
    <row r="13" spans="1:10" x14ac:dyDescent="0.4">
      <c r="A13" s="7"/>
      <c r="B13" s="7"/>
      <c r="C13" s="7"/>
      <c r="D13" s="7"/>
      <c r="E13" s="7"/>
      <c r="F13" s="7"/>
      <c r="H13" s="105"/>
      <c r="I13" s="203"/>
      <c r="J13" s="106"/>
    </row>
    <row r="14" spans="1:10" ht="127.8" customHeight="1" x14ac:dyDescent="0.4">
      <c r="H14" s="108"/>
      <c r="I14" s="204"/>
      <c r="J14" s="109"/>
    </row>
  </sheetData>
  <sheetProtection algorithmName="SHA-512" hashValue="pAj2fTeSirO4Y+N0dBpqdQHQwqKnhmCK3SeLy9AL9iBpJheyyQb7EBT1hqGI2f7/Z0+ipjsntc/oUY+3c73DUg==" saltValue="OFdYPkhwvZ7l7Owe9IhzYA==" spinCount="100000" sheet="1" objects="1" scenarios="1" selectLockedCells="1"/>
  <mergeCells count="8">
    <mergeCell ref="I5:I14"/>
    <mergeCell ref="B11:D11"/>
    <mergeCell ref="B9:D9"/>
    <mergeCell ref="B5:E5"/>
    <mergeCell ref="B6:D6"/>
    <mergeCell ref="B7:D7"/>
    <mergeCell ref="B8:D8"/>
    <mergeCell ref="B10:D10"/>
  </mergeCells>
  <pageMargins left="0.7" right="0.7" top="0.75" bottom="0.75" header="0.3" footer="0.3"/>
  <pageSetup orientation="portrait" horizontalDpi="360" verticalDpi="36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EF951B-A0A9-48C0-BAA8-E24E190BE3E1}">
  <dimension ref="A2:J12"/>
  <sheetViews>
    <sheetView showGridLines="0" showRowColHeaders="0" showZeros="0" showRuler="0" zoomScaleNormal="100" zoomScaleSheetLayoutView="98" workbookViewId="0">
      <selection activeCell="E6" sqref="E6"/>
    </sheetView>
  </sheetViews>
  <sheetFormatPr defaultRowHeight="16.8" x14ac:dyDescent="0.4"/>
  <cols>
    <col min="1" max="1" width="4.5546875" style="2" customWidth="1"/>
    <col min="2" max="2" width="13" style="2" customWidth="1"/>
    <col min="3" max="3" width="13.109375" style="2" customWidth="1"/>
    <col min="4" max="4" width="15.21875" style="2" customWidth="1"/>
    <col min="5" max="5" width="5.5546875" style="2" customWidth="1"/>
    <col min="6" max="7" width="4.109375" style="2" customWidth="1"/>
    <col min="8" max="8" width="4.6640625" style="2" customWidth="1"/>
    <col min="9" max="9" width="65.33203125" style="2" customWidth="1"/>
    <col min="10" max="10" width="6.33203125" style="2" customWidth="1"/>
    <col min="11" max="16384" width="8.88671875" style="2"/>
  </cols>
  <sheetData>
    <row r="2" spans="1:10" x14ac:dyDescent="0.4">
      <c r="H2" s="1"/>
      <c r="I2" s="1"/>
      <c r="J2" s="1"/>
    </row>
    <row r="3" spans="1:10" x14ac:dyDescent="0.4">
      <c r="H3" s="110"/>
      <c r="I3" s="111"/>
      <c r="J3" s="112"/>
    </row>
    <row r="4" spans="1:10" ht="17.399999999999999" thickBot="1" x14ac:dyDescent="0.45">
      <c r="A4" s="1"/>
      <c r="F4" s="1"/>
      <c r="H4" s="113"/>
      <c r="I4" s="1"/>
      <c r="J4" s="114"/>
    </row>
    <row r="5" spans="1:10" ht="66" customHeight="1" thickBot="1" x14ac:dyDescent="0.45">
      <c r="A5" s="1"/>
      <c r="B5" s="209" t="s">
        <v>143</v>
      </c>
      <c r="C5" s="210"/>
      <c r="D5" s="210"/>
      <c r="E5" s="210"/>
      <c r="F5" s="3"/>
      <c r="G5" s="3"/>
      <c r="H5" s="113"/>
      <c r="I5" s="90" t="s">
        <v>162</v>
      </c>
      <c r="J5" s="114"/>
    </row>
    <row r="6" spans="1:10" x14ac:dyDescent="0.4">
      <c r="A6" s="1"/>
      <c r="B6" s="211" t="s">
        <v>144</v>
      </c>
      <c r="C6" s="211"/>
      <c r="D6" s="211"/>
      <c r="E6" s="131"/>
      <c r="F6" s="1"/>
      <c r="H6" s="113"/>
      <c r="I6" s="89" t="s">
        <v>180</v>
      </c>
      <c r="J6" s="114"/>
    </row>
    <row r="7" spans="1:10" x14ac:dyDescent="0.4">
      <c r="A7" s="1"/>
      <c r="B7" s="212" t="s">
        <v>145</v>
      </c>
      <c r="C7" s="213"/>
      <c r="D7" s="213"/>
      <c r="E7" s="132"/>
      <c r="F7" s="1"/>
      <c r="H7" s="113"/>
      <c r="I7" s="1" t="s">
        <v>192</v>
      </c>
      <c r="J7" s="114"/>
    </row>
    <row r="8" spans="1:10" ht="17.399999999999999" thickBot="1" x14ac:dyDescent="0.45">
      <c r="A8" s="1"/>
      <c r="B8" s="214" t="s">
        <v>146</v>
      </c>
      <c r="C8" s="215"/>
      <c r="D8" s="215"/>
      <c r="E8" s="91">
        <f>IFERROR(E6/E7,0)</f>
        <v>0</v>
      </c>
      <c r="F8" s="1"/>
      <c r="H8" s="113"/>
      <c r="I8" s="1" t="s">
        <v>193</v>
      </c>
      <c r="J8" s="114"/>
    </row>
    <row r="9" spans="1:10" x14ac:dyDescent="0.4">
      <c r="A9" s="1"/>
      <c r="B9" s="4"/>
      <c r="C9" s="4"/>
      <c r="D9" s="4"/>
      <c r="E9" s="4"/>
      <c r="F9" s="1"/>
      <c r="H9" s="117"/>
      <c r="I9" s="118"/>
      <c r="J9" s="119"/>
    </row>
    <row r="10" spans="1:10" x14ac:dyDescent="0.4">
      <c r="A10" s="1"/>
      <c r="B10" s="1"/>
      <c r="C10" s="1"/>
      <c r="D10" s="1"/>
      <c r="E10" s="1"/>
      <c r="F10" s="1"/>
      <c r="H10" s="1"/>
      <c r="I10" s="1"/>
      <c r="J10" s="1"/>
    </row>
    <row r="11" spans="1:10" x14ac:dyDescent="0.4">
      <c r="H11" s="1"/>
      <c r="J11" s="1"/>
    </row>
    <row r="12" spans="1:10" x14ac:dyDescent="0.4">
      <c r="H12" s="1"/>
      <c r="I12" s="1"/>
      <c r="J12" s="1"/>
    </row>
  </sheetData>
  <sheetProtection algorithmName="SHA-512" hashValue="Mm7r2yNZYU37I8O3fKrM1PKbxBDlqTxNJTEOrRGgcpPuqJwS+8+voaZdKkUdvvF7U75EPrD6xKWQUOYstu18/Q==" saltValue="emOIbxkVILClXKI7JwY+fA==" spinCount="100000" sheet="1" objects="1" scenarios="1" selectLockedCells="1"/>
  <mergeCells count="4">
    <mergeCell ref="B5:E5"/>
    <mergeCell ref="B6:D6"/>
    <mergeCell ref="B7:D7"/>
    <mergeCell ref="B8:D8"/>
  </mergeCells>
  <pageMargins left="0.7" right="0.7" top="0.75" bottom="0.75" header="0.3" footer="0.3"/>
  <pageSetup orientation="portrait" horizontalDpi="360" verticalDpi="36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F939E-30B6-4253-9BD4-7AC3D78A7689}">
  <dimension ref="A4:J15"/>
  <sheetViews>
    <sheetView showGridLines="0" showRowColHeaders="0" showZeros="0" showRuler="0" zoomScaleNormal="100" zoomScaleSheetLayoutView="100" workbookViewId="0">
      <selection activeCell="B8" sqref="B8"/>
    </sheetView>
  </sheetViews>
  <sheetFormatPr defaultRowHeight="16.8" x14ac:dyDescent="0.4"/>
  <cols>
    <col min="1" max="1" width="4.5546875" style="5" customWidth="1"/>
    <col min="2" max="2" width="13.77734375" style="5" customWidth="1"/>
    <col min="3" max="3" width="13.109375" style="5" customWidth="1"/>
    <col min="4" max="4" width="15.109375" style="5" customWidth="1"/>
    <col min="5" max="5" width="13.109375" style="5" customWidth="1"/>
    <col min="6" max="6" width="4.109375" style="5" customWidth="1"/>
    <col min="7" max="7" width="2.77734375" style="5" customWidth="1"/>
    <col min="8" max="8" width="5.33203125" style="5" customWidth="1"/>
    <col min="9" max="9" width="42.33203125" style="5" customWidth="1"/>
    <col min="10" max="10" width="4.6640625" style="5" customWidth="1"/>
    <col min="11" max="16384" width="8.88671875" style="5"/>
  </cols>
  <sheetData>
    <row r="4" spans="1:10" ht="17.399999999999999" thickBot="1" x14ac:dyDescent="0.45">
      <c r="A4" s="7"/>
      <c r="F4" s="7"/>
    </row>
    <row r="5" spans="1:10" ht="45" customHeight="1" thickBot="1" x14ac:dyDescent="0.45">
      <c r="A5" s="7"/>
      <c r="B5" s="176" t="s">
        <v>147</v>
      </c>
      <c r="C5" s="177"/>
      <c r="D5" s="177"/>
      <c r="E5" s="177"/>
      <c r="F5" s="32"/>
      <c r="G5" s="32"/>
      <c r="H5" s="21"/>
      <c r="I5" s="22"/>
      <c r="J5" s="23"/>
    </row>
    <row r="6" spans="1:10" x14ac:dyDescent="0.4">
      <c r="A6" s="7"/>
      <c r="B6" s="74" t="s">
        <v>48</v>
      </c>
      <c r="C6" s="34" t="s">
        <v>49</v>
      </c>
      <c r="D6" s="34" t="s">
        <v>94</v>
      </c>
      <c r="E6" s="35" t="s">
        <v>51</v>
      </c>
      <c r="F6" s="7"/>
      <c r="H6" s="24"/>
      <c r="I6" s="7"/>
      <c r="J6" s="25"/>
    </row>
    <row r="7" spans="1:10" ht="60" x14ac:dyDescent="0.4">
      <c r="A7" s="7"/>
      <c r="B7" s="36" t="s">
        <v>95</v>
      </c>
      <c r="C7" s="37" t="s">
        <v>96</v>
      </c>
      <c r="D7" s="37" t="s">
        <v>148</v>
      </c>
      <c r="E7" s="75" t="s">
        <v>149</v>
      </c>
      <c r="F7" s="7"/>
      <c r="H7" s="24"/>
      <c r="I7" s="203" t="s">
        <v>194</v>
      </c>
      <c r="J7" s="25"/>
    </row>
    <row r="8" spans="1:10" x14ac:dyDescent="0.4">
      <c r="A8" s="7"/>
      <c r="B8" s="128"/>
      <c r="C8" s="125"/>
      <c r="D8" s="125"/>
      <c r="E8" s="55">
        <f>B8*D8</f>
        <v>0</v>
      </c>
      <c r="F8" s="7"/>
      <c r="H8" s="24"/>
      <c r="I8" s="203"/>
      <c r="J8" s="25"/>
    </row>
    <row r="9" spans="1:10" x14ac:dyDescent="0.4">
      <c r="A9" s="7"/>
      <c r="B9" s="128"/>
      <c r="C9" s="125"/>
      <c r="D9" s="125"/>
      <c r="E9" s="55">
        <f t="shared" ref="E9:E11" si="0">B9*D9</f>
        <v>0</v>
      </c>
      <c r="F9" s="7"/>
      <c r="H9" s="24"/>
      <c r="I9" s="203"/>
      <c r="J9" s="25"/>
    </row>
    <row r="10" spans="1:10" x14ac:dyDescent="0.4">
      <c r="A10" s="7"/>
      <c r="B10" s="128"/>
      <c r="C10" s="125"/>
      <c r="D10" s="125"/>
      <c r="E10" s="55">
        <f t="shared" si="0"/>
        <v>0</v>
      </c>
      <c r="F10" s="7"/>
      <c r="H10" s="24"/>
      <c r="I10" s="203"/>
      <c r="J10" s="45"/>
    </row>
    <row r="11" spans="1:10" x14ac:dyDescent="0.4">
      <c r="A11" s="7"/>
      <c r="B11" s="128"/>
      <c r="C11" s="125"/>
      <c r="D11" s="125"/>
      <c r="E11" s="55">
        <f t="shared" si="0"/>
        <v>0</v>
      </c>
      <c r="F11" s="7"/>
      <c r="H11" s="24"/>
      <c r="I11" s="203"/>
      <c r="J11" s="45"/>
    </row>
    <row r="12" spans="1:10" ht="67.8" thickBot="1" x14ac:dyDescent="0.45">
      <c r="A12" s="7"/>
      <c r="B12" s="76" t="s">
        <v>101</v>
      </c>
      <c r="C12" s="77">
        <f>SUM(C8:C11)</f>
        <v>0</v>
      </c>
      <c r="D12" s="76" t="s">
        <v>150</v>
      </c>
      <c r="E12" s="73">
        <f>SUM(E8:E11)</f>
        <v>0</v>
      </c>
      <c r="F12" s="7"/>
      <c r="H12" s="26"/>
      <c r="I12" s="217"/>
      <c r="J12" s="27"/>
    </row>
    <row r="13" spans="1:10" ht="37.799999999999997" customHeight="1" thickBot="1" x14ac:dyDescent="0.45">
      <c r="A13" s="7"/>
      <c r="B13" s="216" t="s">
        <v>151</v>
      </c>
      <c r="C13" s="216"/>
      <c r="D13" s="81" t="s">
        <v>152</v>
      </c>
      <c r="E13" s="69">
        <f>IFERROR((E12/C12)*4.42,0)</f>
        <v>0</v>
      </c>
      <c r="F13" s="7"/>
      <c r="I13" s="7"/>
    </row>
    <row r="14" spans="1:10" x14ac:dyDescent="0.4">
      <c r="A14" s="7"/>
      <c r="B14" s="22"/>
      <c r="C14" s="22"/>
      <c r="D14" s="22"/>
      <c r="E14" s="22"/>
      <c r="F14" s="7"/>
      <c r="I14" s="166"/>
    </row>
    <row r="15" spans="1:10" x14ac:dyDescent="0.4">
      <c r="A15" s="7"/>
      <c r="B15" s="7"/>
      <c r="C15" s="7"/>
      <c r="D15" s="7"/>
      <c r="E15" s="7"/>
      <c r="F15" s="7"/>
      <c r="I15" s="166"/>
    </row>
  </sheetData>
  <sheetProtection algorithmName="SHA-512" hashValue="vvH/caGl3aPZzHIsHEmuvhgGqxt2h0e7nfc+xLJUg3fZU0IQRY4CBKIilFm600H1nCxrP3UiSndSEhGi8xHObw==" saltValue="x89cQPeqrS7PicaHicrn9g==" spinCount="100000" sheet="1" objects="1" scenarios="1" selectLockedCells="1"/>
  <mergeCells count="4">
    <mergeCell ref="B5:E5"/>
    <mergeCell ref="B13:C13"/>
    <mergeCell ref="I14:I15"/>
    <mergeCell ref="I7:I12"/>
  </mergeCells>
  <pageMargins left="0.7" right="0.7" top="0.75" bottom="0.75" header="0.3" footer="0.3"/>
  <pageSetup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BAAB0-0722-40E8-A7DE-13C162F1435A}">
  <dimension ref="A4:J15"/>
  <sheetViews>
    <sheetView showGridLines="0" showRowColHeaders="0" showZeros="0" showRuler="0" zoomScaleNormal="100" zoomScaleSheetLayoutView="100" workbookViewId="0">
      <selection activeCell="B8" sqref="B8"/>
    </sheetView>
  </sheetViews>
  <sheetFormatPr defaultRowHeight="16.8" x14ac:dyDescent="0.4"/>
  <cols>
    <col min="1" max="1" width="4.5546875" style="5" customWidth="1"/>
    <col min="2" max="2" width="13.77734375" style="5" customWidth="1"/>
    <col min="3" max="3" width="13.109375" style="5" customWidth="1"/>
    <col min="4" max="4" width="15.109375" style="5" customWidth="1"/>
    <col min="5" max="5" width="13.109375" style="5" customWidth="1"/>
    <col min="6" max="6" width="4.109375" style="5" customWidth="1"/>
    <col min="7" max="7" width="8.88671875" style="5"/>
    <col min="8" max="8" width="5.5546875" style="5" customWidth="1"/>
    <col min="9" max="9" width="37.109375" style="5" customWidth="1"/>
    <col min="10" max="10" width="5.44140625" style="5" customWidth="1"/>
    <col min="11" max="16384" width="8.88671875" style="5"/>
  </cols>
  <sheetData>
    <row r="4" spans="1:10" ht="17.399999999999999" thickBot="1" x14ac:dyDescent="0.45">
      <c r="A4" s="7"/>
      <c r="F4" s="7"/>
    </row>
    <row r="5" spans="1:10" ht="45" customHeight="1" thickBot="1" x14ac:dyDescent="0.45">
      <c r="A5" s="7"/>
      <c r="B5" s="176" t="s">
        <v>153</v>
      </c>
      <c r="C5" s="177"/>
      <c r="D5" s="177"/>
      <c r="E5" s="177"/>
      <c r="F5" s="32"/>
      <c r="G5" s="32"/>
      <c r="H5" s="21"/>
      <c r="I5" s="22"/>
      <c r="J5" s="23"/>
    </row>
    <row r="6" spans="1:10" x14ac:dyDescent="0.4">
      <c r="A6" s="7"/>
      <c r="B6" s="74" t="s">
        <v>48</v>
      </c>
      <c r="C6" s="34" t="s">
        <v>49</v>
      </c>
      <c r="D6" s="34" t="s">
        <v>94</v>
      </c>
      <c r="E6" s="35" t="s">
        <v>51</v>
      </c>
      <c r="F6" s="7"/>
      <c r="H6" s="24"/>
      <c r="I6" s="7"/>
      <c r="J6" s="25"/>
    </row>
    <row r="7" spans="1:10" ht="45" x14ac:dyDescent="0.4">
      <c r="A7" s="7"/>
      <c r="B7" s="36" t="s">
        <v>105</v>
      </c>
      <c r="C7" s="37" t="s">
        <v>96</v>
      </c>
      <c r="D7" s="37" t="s">
        <v>148</v>
      </c>
      <c r="E7" s="75" t="s">
        <v>149</v>
      </c>
      <c r="F7" s="7"/>
      <c r="H7" s="24"/>
      <c r="I7" s="203" t="s">
        <v>195</v>
      </c>
      <c r="J7" s="25"/>
    </row>
    <row r="8" spans="1:10" x14ac:dyDescent="0.4">
      <c r="A8" s="7"/>
      <c r="B8" s="128"/>
      <c r="C8" s="125"/>
      <c r="D8" s="125"/>
      <c r="E8" s="55">
        <f>B8*D8</f>
        <v>0</v>
      </c>
      <c r="F8" s="7"/>
      <c r="H8" s="24"/>
      <c r="I8" s="203"/>
      <c r="J8" s="25"/>
    </row>
    <row r="9" spans="1:10" x14ac:dyDescent="0.4">
      <c r="A9" s="7"/>
      <c r="B9" s="128"/>
      <c r="C9" s="125"/>
      <c r="D9" s="125"/>
      <c r="E9" s="55">
        <f t="shared" ref="E9:E11" si="0">B9*D9</f>
        <v>0</v>
      </c>
      <c r="F9" s="7"/>
      <c r="H9" s="24"/>
      <c r="I9" s="203"/>
      <c r="J9" s="25"/>
    </row>
    <row r="10" spans="1:10" x14ac:dyDescent="0.4">
      <c r="A10" s="7"/>
      <c r="B10" s="128"/>
      <c r="C10" s="125"/>
      <c r="D10" s="125"/>
      <c r="E10" s="55">
        <f t="shared" si="0"/>
        <v>0</v>
      </c>
      <c r="F10" s="7"/>
      <c r="H10" s="24"/>
      <c r="I10" s="203"/>
      <c r="J10" s="45"/>
    </row>
    <row r="11" spans="1:10" ht="16.8" customHeight="1" x14ac:dyDescent="0.4">
      <c r="A11" s="7"/>
      <c r="B11" s="128"/>
      <c r="C11" s="125"/>
      <c r="D11" s="125"/>
      <c r="E11" s="55">
        <f t="shared" si="0"/>
        <v>0</v>
      </c>
      <c r="F11" s="7"/>
      <c r="H11" s="24"/>
      <c r="I11" s="203"/>
      <c r="J11" s="45"/>
    </row>
    <row r="12" spans="1:10" ht="67.8" thickBot="1" x14ac:dyDescent="0.45">
      <c r="A12" s="7"/>
      <c r="B12" s="76" t="s">
        <v>101</v>
      </c>
      <c r="C12" s="77">
        <f>SUM(C8:C11)</f>
        <v>0</v>
      </c>
      <c r="D12" s="76" t="s">
        <v>150</v>
      </c>
      <c r="E12" s="73">
        <f>SUM(E8:E11)</f>
        <v>0</v>
      </c>
      <c r="F12" s="7"/>
      <c r="H12" s="26"/>
      <c r="I12" s="217"/>
      <c r="J12" s="27"/>
    </row>
    <row r="13" spans="1:10" ht="37.799999999999997" customHeight="1" thickBot="1" x14ac:dyDescent="0.45">
      <c r="A13" s="7"/>
      <c r="B13" s="216" t="s">
        <v>154</v>
      </c>
      <c r="C13" s="216"/>
      <c r="D13" s="81" t="s">
        <v>155</v>
      </c>
      <c r="E13" s="69">
        <f>IFERROR((E12/C12)*2.1,0)</f>
        <v>0</v>
      </c>
      <c r="F13" s="7"/>
    </row>
    <row r="14" spans="1:10" x14ac:dyDescent="0.4">
      <c r="A14" s="7"/>
      <c r="B14" s="22"/>
      <c r="C14" s="22"/>
      <c r="D14" s="22"/>
      <c r="E14" s="22"/>
      <c r="F14" s="7"/>
    </row>
    <row r="15" spans="1:10" x14ac:dyDescent="0.4">
      <c r="A15" s="7"/>
      <c r="B15" s="7"/>
      <c r="C15" s="7"/>
      <c r="D15" s="7"/>
      <c r="E15" s="7"/>
      <c r="F15" s="7"/>
    </row>
  </sheetData>
  <sheetProtection algorithmName="SHA-512" hashValue="JVDz5te/pvdj8I1ygAKWE3IYDep1iHSenOn2IY14PsyT/j126tjszSZwhokAEdL+XWptXPXhLpm8BFpXtJrDOQ==" saltValue="jtghF+7Ft2bOwCmX+Z+UDg==" spinCount="100000" sheet="1" objects="1" scenarios="1" selectLockedCells="1"/>
  <mergeCells count="3">
    <mergeCell ref="B5:E5"/>
    <mergeCell ref="B13:C13"/>
    <mergeCell ref="I7:I12"/>
  </mergeCells>
  <pageMargins left="0.7" right="0.7" top="0.75" bottom="0.75" header="0.3" footer="0.3"/>
  <pageSetup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C745D8-6690-43C4-87BB-942666CED46B}">
  <dimension ref="A4:L18"/>
  <sheetViews>
    <sheetView showGridLines="0" showRowColHeaders="0" showZeros="0" showRuler="0" zoomScaleNormal="100" zoomScaleSheetLayoutView="70"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4.109375" style="5" customWidth="1"/>
    <col min="7" max="7" width="3.21875" style="5" customWidth="1"/>
    <col min="8" max="8" width="3.5546875" style="5" customWidth="1"/>
    <col min="9" max="9" width="48.44140625" style="5" customWidth="1"/>
    <col min="10" max="10" width="3.33203125" style="5" customWidth="1"/>
    <col min="11" max="16384" width="8.88671875" style="5"/>
  </cols>
  <sheetData>
    <row r="4" spans="1:12" ht="17.399999999999999" thickBot="1" x14ac:dyDescent="0.45">
      <c r="A4" s="7"/>
      <c r="F4" s="7"/>
      <c r="H4" s="103"/>
      <c r="I4" s="104"/>
      <c r="J4" s="42"/>
    </row>
    <row r="5" spans="1:12" ht="63.6" customHeight="1" thickBot="1" x14ac:dyDescent="0.45">
      <c r="A5" s="7"/>
      <c r="B5" s="176" t="s">
        <v>58</v>
      </c>
      <c r="C5" s="177"/>
      <c r="D5" s="177"/>
      <c r="E5" s="177"/>
      <c r="F5" s="32"/>
      <c r="G5" s="32"/>
      <c r="H5" s="105"/>
      <c r="I5" s="7"/>
      <c r="J5" s="106"/>
      <c r="K5" s="7"/>
      <c r="L5" s="7"/>
    </row>
    <row r="6" spans="1:12" x14ac:dyDescent="0.4">
      <c r="A6" s="7"/>
      <c r="B6" s="33"/>
      <c r="C6" s="34" t="s">
        <v>48</v>
      </c>
      <c r="D6" s="34" t="s">
        <v>49</v>
      </c>
      <c r="E6" s="35" t="s">
        <v>50</v>
      </c>
      <c r="F6" s="7"/>
      <c r="H6" s="105"/>
      <c r="I6" s="7"/>
      <c r="J6" s="106"/>
      <c r="K6" s="7"/>
      <c r="L6" s="7"/>
    </row>
    <row r="7" spans="1:12" ht="43.8" customHeight="1" x14ac:dyDescent="0.4">
      <c r="A7" s="7"/>
      <c r="B7" s="36" t="s">
        <v>57</v>
      </c>
      <c r="C7" s="37" t="s">
        <v>56</v>
      </c>
      <c r="D7" s="37" t="s">
        <v>55</v>
      </c>
      <c r="E7" s="31" t="s">
        <v>59</v>
      </c>
      <c r="F7" s="7"/>
      <c r="H7" s="105"/>
      <c r="I7" s="43" t="s">
        <v>162</v>
      </c>
      <c r="J7" s="106"/>
      <c r="K7" s="7"/>
      <c r="L7" s="7"/>
    </row>
    <row r="8" spans="1:12" x14ac:dyDescent="0.4">
      <c r="A8" s="7"/>
      <c r="B8" s="38">
        <v>1</v>
      </c>
      <c r="C8" s="124"/>
      <c r="D8" s="124"/>
      <c r="E8" s="57">
        <f>C8*D8</f>
        <v>0</v>
      </c>
      <c r="F8" s="7"/>
      <c r="H8" s="105"/>
      <c r="I8" s="7" t="s">
        <v>180</v>
      </c>
      <c r="J8" s="106"/>
      <c r="K8" s="7"/>
      <c r="L8" s="7"/>
    </row>
    <row r="9" spans="1:12" x14ac:dyDescent="0.4">
      <c r="A9" s="7"/>
      <c r="B9" s="38">
        <v>2</v>
      </c>
      <c r="C9" s="124"/>
      <c r="D9" s="124"/>
      <c r="E9" s="57">
        <f t="shared" ref="E9:E11" si="0">C9*D9</f>
        <v>0</v>
      </c>
      <c r="F9" s="7"/>
      <c r="H9" s="105"/>
      <c r="I9" s="7"/>
      <c r="J9" s="106"/>
      <c r="K9" s="7"/>
      <c r="L9" s="7"/>
    </row>
    <row r="10" spans="1:12" ht="16.8" customHeight="1" x14ac:dyDescent="0.4">
      <c r="A10" s="7"/>
      <c r="B10" s="38">
        <v>3</v>
      </c>
      <c r="C10" s="124"/>
      <c r="D10" s="124"/>
      <c r="E10" s="57">
        <f t="shared" si="0"/>
        <v>0</v>
      </c>
      <c r="F10" s="7"/>
      <c r="H10" s="105"/>
      <c r="I10" s="166" t="s">
        <v>181</v>
      </c>
      <c r="J10" s="107"/>
      <c r="K10" s="44"/>
      <c r="L10" s="44"/>
    </row>
    <row r="11" spans="1:12" x14ac:dyDescent="0.4">
      <c r="A11" s="7"/>
      <c r="B11" s="38">
        <v>4</v>
      </c>
      <c r="C11" s="124"/>
      <c r="D11" s="124"/>
      <c r="E11" s="57">
        <f t="shared" si="0"/>
        <v>0</v>
      </c>
      <c r="F11" s="7"/>
      <c r="H11" s="105"/>
      <c r="I11" s="161"/>
      <c r="J11" s="107"/>
      <c r="K11" s="44"/>
      <c r="L11" s="44"/>
    </row>
    <row r="12" spans="1:12" ht="48.6" customHeight="1" x14ac:dyDescent="0.4">
      <c r="A12" s="7"/>
      <c r="B12" s="39" t="s">
        <v>51</v>
      </c>
      <c r="C12" s="40" t="s">
        <v>60</v>
      </c>
      <c r="D12" s="56">
        <f>SUM(D8:D11)</f>
        <v>0</v>
      </c>
      <c r="E12" s="30"/>
      <c r="F12" s="7"/>
      <c r="H12" s="108"/>
      <c r="I12" s="180"/>
      <c r="J12" s="109"/>
      <c r="K12" s="7"/>
      <c r="L12" s="7"/>
    </row>
    <row r="13" spans="1:12" ht="55.2" customHeight="1" x14ac:dyDescent="0.4">
      <c r="A13" s="7"/>
      <c r="B13" s="39" t="s">
        <v>52</v>
      </c>
      <c r="C13" s="178" t="s">
        <v>61</v>
      </c>
      <c r="D13" s="178"/>
      <c r="E13" s="57">
        <f>SUM(E8:E11)</f>
        <v>0</v>
      </c>
      <c r="F13" s="7"/>
    </row>
    <row r="14" spans="1:12" x14ac:dyDescent="0.4">
      <c r="A14" s="7"/>
      <c r="B14" s="39"/>
      <c r="C14" s="20"/>
      <c r="D14" s="41" t="s">
        <v>53</v>
      </c>
      <c r="E14" s="57">
        <f>IFERROR(E13/D12,0)</f>
        <v>0</v>
      </c>
      <c r="F14" s="7"/>
    </row>
    <row r="15" spans="1:12" ht="36.6" customHeight="1" x14ac:dyDescent="0.4">
      <c r="A15" s="7"/>
      <c r="B15" s="39" t="s">
        <v>54</v>
      </c>
      <c r="C15" s="178" t="s">
        <v>62</v>
      </c>
      <c r="D15" s="178"/>
      <c r="E15" s="57">
        <f>MAX(C8:C11)</f>
        <v>0</v>
      </c>
      <c r="F15" s="7"/>
    </row>
    <row r="16" spans="1:12" ht="33.6" customHeight="1" thickBot="1" x14ac:dyDescent="0.45">
      <c r="A16" s="7"/>
      <c r="B16" s="42"/>
      <c r="C16" s="179" t="s">
        <v>63</v>
      </c>
      <c r="D16" s="179"/>
      <c r="E16" s="69">
        <f>E15*0.7</f>
        <v>0</v>
      </c>
      <c r="F16" s="7"/>
    </row>
    <row r="17" spans="1:6" x14ac:dyDescent="0.4">
      <c r="A17" s="7"/>
      <c r="B17" s="22"/>
      <c r="C17" s="22"/>
      <c r="D17" s="22"/>
      <c r="E17" s="22"/>
      <c r="F17" s="7"/>
    </row>
    <row r="18" spans="1:6" x14ac:dyDescent="0.4">
      <c r="A18" s="7"/>
      <c r="B18" s="7"/>
      <c r="C18" s="7"/>
      <c r="D18" s="7"/>
      <c r="E18" s="7"/>
      <c r="F18" s="7"/>
    </row>
  </sheetData>
  <sheetProtection algorithmName="SHA-512" hashValue="qHUCZjYhYEOBFWf7qwPo04we4MwqpR3anH1qkb/ocVqXFITIq4EBur3tkw5oV8yTdg4T5bdLPMC+1vCLmvpaaA==" saltValue="hhPjwGy48bVMiiSeEp/CSg==" spinCount="100000" sheet="1" objects="1" scenarios="1" selectLockedCells="1"/>
  <mergeCells count="5">
    <mergeCell ref="B5:E5"/>
    <mergeCell ref="C13:D13"/>
    <mergeCell ref="C15:D15"/>
    <mergeCell ref="C16:D16"/>
    <mergeCell ref="I10:I12"/>
  </mergeCells>
  <pageMargins left="0.70866141732283472" right="0.70866141732283472" top="0.74803149606299213" bottom="0.74803149606299213" header="0.31496062992125984" footer="0.31496062992125984"/>
  <pageSetup orientation="portrait" horizontalDpi="360" verticalDpi="360" r:id="rId1"/>
  <colBreaks count="1" manualBreakCount="1">
    <brk id="6"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8A26F-435E-4D29-B8FD-D0ABBDB840F5}">
  <dimension ref="A2:J15"/>
  <sheetViews>
    <sheetView showGridLines="0" showRowColHeaders="0" showZeros="0" showRuler="0" zoomScaleNormal="100" workbookViewId="0">
      <selection activeCell="E7" sqref="E7"/>
    </sheetView>
  </sheetViews>
  <sheetFormatPr defaultRowHeight="16.8" x14ac:dyDescent="0.4"/>
  <cols>
    <col min="1" max="1" width="4.5546875" style="2" customWidth="1"/>
    <col min="2" max="2" width="13" style="2" customWidth="1"/>
    <col min="3" max="3" width="7.21875" style="2" customWidth="1"/>
    <col min="4" max="4" width="10.6640625" style="2" customWidth="1"/>
    <col min="5" max="5" width="26" style="2" customWidth="1"/>
    <col min="6" max="6" width="4.109375" style="2" customWidth="1"/>
    <col min="7" max="7" width="8.88671875" style="2"/>
    <col min="8" max="8" width="4.6640625" style="2" customWidth="1"/>
    <col min="9" max="9" width="45" style="2" customWidth="1"/>
    <col min="10" max="10" width="4.21875" style="2" customWidth="1"/>
    <col min="11" max="16384" width="8.88671875" style="2"/>
  </cols>
  <sheetData>
    <row r="2" spans="1:10" x14ac:dyDescent="0.4">
      <c r="H2" s="110"/>
      <c r="I2" s="111"/>
      <c r="J2" s="112"/>
    </row>
    <row r="3" spans="1:10" x14ac:dyDescent="0.4">
      <c r="H3" s="113"/>
      <c r="I3" s="1"/>
      <c r="J3" s="114"/>
    </row>
    <row r="4" spans="1:10" ht="17.399999999999999" thickBot="1" x14ac:dyDescent="0.45">
      <c r="A4" s="1"/>
      <c r="F4" s="1"/>
      <c r="H4" s="113"/>
      <c r="I4" s="1"/>
      <c r="J4" s="114"/>
    </row>
    <row r="5" spans="1:10" ht="66" customHeight="1" thickBot="1" x14ac:dyDescent="0.45">
      <c r="A5" s="1"/>
      <c r="B5" s="209" t="s">
        <v>156</v>
      </c>
      <c r="C5" s="210"/>
      <c r="D5" s="210"/>
      <c r="E5" s="210"/>
      <c r="F5" s="3"/>
      <c r="G5" s="3"/>
      <c r="H5" s="105"/>
      <c r="I5" s="203" t="s">
        <v>196</v>
      </c>
      <c r="J5" s="106"/>
    </row>
    <row r="6" spans="1:10" x14ac:dyDescent="0.4">
      <c r="A6" s="1"/>
      <c r="B6" s="211"/>
      <c r="C6" s="211"/>
      <c r="D6" s="211"/>
      <c r="E6" s="92" t="s">
        <v>157</v>
      </c>
      <c r="F6" s="1"/>
      <c r="H6" s="105"/>
      <c r="I6" s="203"/>
      <c r="J6" s="106"/>
    </row>
    <row r="7" spans="1:10" ht="16.8" customHeight="1" x14ac:dyDescent="0.4">
      <c r="A7" s="1"/>
      <c r="B7" s="212" t="s">
        <v>158</v>
      </c>
      <c r="C7" s="213"/>
      <c r="D7" s="213"/>
      <c r="E7" s="127"/>
      <c r="F7" s="1"/>
      <c r="H7" s="105"/>
      <c r="I7" s="203"/>
      <c r="J7" s="106"/>
    </row>
    <row r="8" spans="1:10" ht="17.399999999999999" thickBot="1" x14ac:dyDescent="0.45">
      <c r="A8" s="1"/>
      <c r="B8" s="214" t="s">
        <v>159</v>
      </c>
      <c r="C8" s="215"/>
      <c r="D8" s="215"/>
      <c r="E8" s="133"/>
      <c r="F8" s="1"/>
      <c r="H8" s="105"/>
      <c r="I8" s="203"/>
      <c r="J8" s="106"/>
    </row>
    <row r="9" spans="1:10" ht="33.6" customHeight="1" thickBot="1" x14ac:dyDescent="0.45">
      <c r="A9" s="1"/>
      <c r="B9" s="219" t="s">
        <v>160</v>
      </c>
      <c r="C9" s="220"/>
      <c r="D9" s="220"/>
      <c r="E9" s="93">
        <f>IFERROR(IF(E7&gt;E8,E8, E7/E8),0)</f>
        <v>0</v>
      </c>
      <c r="F9" s="1"/>
      <c r="H9" s="105"/>
      <c r="I9" s="203"/>
      <c r="J9" s="106"/>
    </row>
    <row r="10" spans="1:10" x14ac:dyDescent="0.4">
      <c r="A10" s="1"/>
      <c r="B10" s="4"/>
      <c r="C10" s="4"/>
      <c r="D10" s="4"/>
      <c r="E10" s="4"/>
      <c r="F10" s="1"/>
      <c r="H10" s="105"/>
      <c r="I10" s="203"/>
      <c r="J10" s="107"/>
    </row>
    <row r="11" spans="1:10" ht="37.200000000000003" customHeight="1" x14ac:dyDescent="0.4">
      <c r="A11" s="1"/>
      <c r="B11" s="218" t="s">
        <v>161</v>
      </c>
      <c r="C11" s="218"/>
      <c r="D11" s="218"/>
      <c r="E11" s="218"/>
      <c r="F11" s="1"/>
      <c r="H11" s="108"/>
      <c r="I11" s="204"/>
      <c r="J11" s="116"/>
    </row>
    <row r="12" spans="1:10" x14ac:dyDescent="0.4">
      <c r="H12" s="7"/>
      <c r="I12" s="79"/>
      <c r="J12" s="7"/>
    </row>
    <row r="13" spans="1:10" x14ac:dyDescent="0.4">
      <c r="H13" s="1"/>
      <c r="I13" s="79"/>
      <c r="J13" s="1"/>
    </row>
    <row r="14" spans="1:10" x14ac:dyDescent="0.4">
      <c r="H14" s="1"/>
      <c r="I14" s="79"/>
      <c r="J14" s="1"/>
    </row>
    <row r="15" spans="1:10" x14ac:dyDescent="0.4">
      <c r="I15" s="79"/>
    </row>
  </sheetData>
  <sheetProtection algorithmName="SHA-512" hashValue="WnrPTON61izTVkakqTho4KFiNU6470kCg4wFPI345K5pTNsT63JSJINBM17rairDL+jpIeoj75SP6XSUfvWBiw==" saltValue="zT8qWECCJr2H8IkcGTHCrQ==" spinCount="100000" sheet="1" objects="1" scenarios="1" selectLockedCells="1"/>
  <mergeCells count="7">
    <mergeCell ref="I5:I11"/>
    <mergeCell ref="B11:E11"/>
    <mergeCell ref="B5:E5"/>
    <mergeCell ref="B6:D6"/>
    <mergeCell ref="B7:D7"/>
    <mergeCell ref="B8:D8"/>
    <mergeCell ref="B9:D9"/>
  </mergeCells>
  <pageMargins left="0.7" right="0.7" top="0.75" bottom="0.75" header="0.3" footer="0.3"/>
  <pageSetup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6B426-C6FF-4B18-AD6C-7244552BEC6A}">
  <dimension ref="A1:AF105"/>
  <sheetViews>
    <sheetView showGridLines="0" showRowColHeaders="0" showZeros="0" showRuler="0" zoomScaleNormal="100" zoomScaleSheetLayoutView="100" workbookViewId="0">
      <selection activeCell="C8" sqref="C8"/>
    </sheetView>
  </sheetViews>
  <sheetFormatPr defaultRowHeight="16.8" x14ac:dyDescent="0.4"/>
  <cols>
    <col min="1" max="1" width="4.5546875" style="6" customWidth="1"/>
    <col min="2" max="2" width="13" style="6" customWidth="1"/>
    <col min="3" max="3" width="13.109375" style="6" customWidth="1"/>
    <col min="4" max="4" width="12.77734375" style="6" customWidth="1"/>
    <col min="5" max="5" width="13.109375" style="6" customWidth="1"/>
    <col min="6" max="6" width="4.109375" style="6" customWidth="1"/>
    <col min="7" max="7" width="3.6640625" style="6" customWidth="1"/>
    <col min="8" max="8" width="4" style="6" customWidth="1"/>
    <col min="9" max="9" width="52.33203125" style="6" customWidth="1"/>
    <col min="10" max="10" width="3" style="6" customWidth="1"/>
    <col min="11" max="16384" width="8.88671875" style="6"/>
  </cols>
  <sheetData>
    <row r="1" spans="1:32" s="5" customFormat="1" x14ac:dyDescent="0.4"/>
    <row r="2" spans="1:32" s="5" customFormat="1" x14ac:dyDescent="0.4"/>
    <row r="3" spans="1:32" s="5" customFormat="1" x14ac:dyDescent="0.4"/>
    <row r="4" spans="1:32" ht="17.399999999999999" thickBot="1" x14ac:dyDescent="0.45">
      <c r="A4" s="7"/>
      <c r="B4" s="5"/>
      <c r="C4" s="5"/>
      <c r="D4" s="5"/>
      <c r="E4" s="5"/>
      <c r="F4" s="7"/>
      <c r="G4" s="5"/>
      <c r="H4" s="103"/>
      <c r="I4" s="104"/>
      <c r="J4" s="42"/>
      <c r="K4" s="5"/>
      <c r="L4" s="5"/>
      <c r="M4" s="5"/>
      <c r="N4" s="5"/>
      <c r="O4" s="5"/>
      <c r="P4" s="5"/>
      <c r="Q4" s="5"/>
      <c r="R4" s="5"/>
      <c r="S4" s="5"/>
      <c r="T4" s="5"/>
      <c r="U4" s="5"/>
      <c r="V4" s="5"/>
      <c r="W4" s="5"/>
      <c r="X4" s="5"/>
      <c r="Y4" s="5"/>
      <c r="Z4" s="5"/>
      <c r="AA4" s="5"/>
      <c r="AB4" s="5"/>
      <c r="AC4" s="5"/>
      <c r="AD4" s="5"/>
      <c r="AE4" s="5"/>
      <c r="AF4" s="5"/>
    </row>
    <row r="5" spans="1:32" ht="63.6" customHeight="1" thickBot="1" x14ac:dyDescent="0.45">
      <c r="A5" s="7"/>
      <c r="B5" s="176" t="s">
        <v>65</v>
      </c>
      <c r="C5" s="177"/>
      <c r="D5" s="177"/>
      <c r="E5" s="177"/>
      <c r="F5" s="32"/>
      <c r="G5" s="32"/>
      <c r="H5" s="105"/>
      <c r="I5" s="7"/>
      <c r="J5" s="106"/>
      <c r="K5" s="5"/>
      <c r="L5" s="5"/>
      <c r="M5" s="5"/>
      <c r="N5" s="5"/>
      <c r="O5" s="5"/>
      <c r="P5" s="5"/>
      <c r="Q5" s="5"/>
      <c r="R5" s="5"/>
      <c r="S5" s="5"/>
      <c r="T5" s="5"/>
      <c r="U5" s="5"/>
      <c r="V5" s="5"/>
      <c r="W5" s="5"/>
      <c r="X5" s="5"/>
      <c r="Y5" s="5"/>
      <c r="Z5" s="5"/>
      <c r="AA5" s="5"/>
      <c r="AB5" s="5"/>
      <c r="AC5" s="5"/>
      <c r="AD5" s="5"/>
      <c r="AE5" s="5"/>
      <c r="AF5" s="5"/>
    </row>
    <row r="6" spans="1:32" ht="17.399999999999999" customHeight="1" x14ac:dyDescent="0.4">
      <c r="A6" s="7"/>
      <c r="B6" s="46"/>
      <c r="C6" s="47" t="s">
        <v>48</v>
      </c>
      <c r="D6" s="47" t="s">
        <v>49</v>
      </c>
      <c r="E6" s="48" t="s">
        <v>50</v>
      </c>
      <c r="F6" s="7"/>
      <c r="G6" s="5"/>
      <c r="H6" s="105"/>
      <c r="I6" s="7"/>
      <c r="J6" s="106"/>
      <c r="K6" s="5"/>
      <c r="L6" s="5"/>
      <c r="M6" s="5"/>
      <c r="N6" s="5"/>
      <c r="O6" s="5"/>
      <c r="P6" s="5"/>
      <c r="Q6" s="5"/>
      <c r="R6" s="5"/>
      <c r="S6" s="5"/>
      <c r="T6" s="5"/>
      <c r="U6" s="5"/>
      <c r="V6" s="5"/>
      <c r="W6" s="5"/>
      <c r="X6" s="5"/>
      <c r="Y6" s="5"/>
      <c r="Z6" s="5"/>
      <c r="AA6" s="5"/>
      <c r="AB6" s="5"/>
      <c r="AC6" s="5"/>
      <c r="AD6" s="5"/>
      <c r="AE6" s="5"/>
      <c r="AF6" s="5"/>
    </row>
    <row r="7" spans="1:32" ht="43.8" customHeight="1" x14ac:dyDescent="0.4">
      <c r="A7" s="7"/>
      <c r="B7" s="49" t="s">
        <v>77</v>
      </c>
      <c r="C7" s="50" t="s">
        <v>67</v>
      </c>
      <c r="D7" s="50" t="s">
        <v>55</v>
      </c>
      <c r="E7" s="51" t="s">
        <v>59</v>
      </c>
      <c r="F7" s="7"/>
      <c r="G7" s="5"/>
      <c r="H7" s="105"/>
      <c r="I7" s="43" t="s">
        <v>162</v>
      </c>
      <c r="J7" s="106"/>
      <c r="K7" s="5"/>
      <c r="L7" s="5"/>
      <c r="M7" s="5"/>
      <c r="N7" s="5"/>
      <c r="O7" s="5"/>
      <c r="P7" s="5"/>
      <c r="Q7" s="5"/>
      <c r="R7" s="5"/>
      <c r="S7" s="5"/>
      <c r="T7" s="5"/>
      <c r="U7" s="5"/>
      <c r="V7" s="5"/>
      <c r="W7" s="5"/>
      <c r="X7" s="5"/>
      <c r="Y7" s="5"/>
      <c r="Z7" s="5"/>
      <c r="AA7" s="5"/>
      <c r="AB7" s="5"/>
      <c r="AC7" s="5"/>
      <c r="AD7" s="5"/>
      <c r="AE7" s="5"/>
      <c r="AF7" s="5"/>
    </row>
    <row r="8" spans="1:32" x14ac:dyDescent="0.4">
      <c r="A8" s="7"/>
      <c r="B8" s="18">
        <v>1</v>
      </c>
      <c r="C8" s="124"/>
      <c r="D8" s="124"/>
      <c r="E8" s="64">
        <f>C8*D8</f>
        <v>0</v>
      </c>
      <c r="F8" s="7"/>
      <c r="G8" s="5"/>
      <c r="H8" s="105"/>
      <c r="I8" s="7" t="s">
        <v>180</v>
      </c>
      <c r="J8" s="106"/>
      <c r="K8" s="5"/>
      <c r="L8" s="5"/>
      <c r="M8" s="5"/>
      <c r="N8" s="5"/>
      <c r="O8" s="5"/>
      <c r="P8" s="5"/>
      <c r="Q8" s="5"/>
      <c r="R8" s="5"/>
      <c r="S8" s="5"/>
      <c r="T8" s="5"/>
      <c r="U8" s="5"/>
      <c r="V8" s="5"/>
      <c r="W8" s="5"/>
      <c r="X8" s="5"/>
      <c r="Y8" s="5"/>
      <c r="Z8" s="5"/>
      <c r="AA8" s="5"/>
      <c r="AB8" s="5"/>
      <c r="AC8" s="5"/>
      <c r="AD8" s="5"/>
      <c r="AE8" s="5"/>
      <c r="AF8" s="5"/>
    </row>
    <row r="9" spans="1:32" x14ac:dyDescent="0.4">
      <c r="A9" s="7"/>
      <c r="B9" s="18">
        <v>2</v>
      </c>
      <c r="C9" s="124"/>
      <c r="D9" s="124"/>
      <c r="E9" s="64">
        <f t="shared" ref="E9:E11" si="0">C9*D9</f>
        <v>0</v>
      </c>
      <c r="F9" s="7"/>
      <c r="G9" s="5"/>
      <c r="H9" s="105"/>
      <c r="I9" s="7"/>
      <c r="J9" s="106"/>
      <c r="K9" s="5"/>
      <c r="L9" s="5"/>
      <c r="M9" s="5"/>
      <c r="N9" s="5"/>
      <c r="O9" s="5"/>
      <c r="P9" s="5"/>
      <c r="Q9" s="5"/>
      <c r="R9" s="5"/>
      <c r="S9" s="5"/>
      <c r="T9" s="5"/>
      <c r="U9" s="5"/>
      <c r="V9" s="5"/>
      <c r="W9" s="5"/>
      <c r="X9" s="5"/>
      <c r="Y9" s="5"/>
      <c r="Z9" s="5"/>
      <c r="AA9" s="5"/>
      <c r="AB9" s="5"/>
      <c r="AC9" s="5"/>
      <c r="AD9" s="5"/>
      <c r="AE9" s="5"/>
      <c r="AF9" s="5"/>
    </row>
    <row r="10" spans="1:32" ht="16.8" customHeight="1" x14ac:dyDescent="0.4">
      <c r="A10" s="7"/>
      <c r="B10" s="18">
        <v>3</v>
      </c>
      <c r="C10" s="124"/>
      <c r="D10" s="124"/>
      <c r="E10" s="64">
        <f t="shared" si="0"/>
        <v>0</v>
      </c>
      <c r="F10" s="7"/>
      <c r="G10" s="5"/>
      <c r="H10" s="105"/>
      <c r="I10" s="166" t="s">
        <v>182</v>
      </c>
      <c r="J10" s="107"/>
      <c r="K10" s="5"/>
      <c r="L10" s="5"/>
      <c r="M10" s="5"/>
      <c r="N10" s="5"/>
      <c r="O10" s="5"/>
      <c r="P10" s="5"/>
      <c r="Q10" s="5"/>
      <c r="R10" s="5"/>
      <c r="S10" s="5"/>
      <c r="T10" s="5"/>
      <c r="U10" s="5"/>
      <c r="V10" s="5"/>
      <c r="W10" s="5"/>
      <c r="X10" s="5"/>
      <c r="Y10" s="5"/>
      <c r="Z10" s="5"/>
      <c r="AA10" s="5"/>
      <c r="AB10" s="5"/>
      <c r="AC10" s="5"/>
      <c r="AD10" s="5"/>
      <c r="AE10" s="5"/>
      <c r="AF10" s="5"/>
    </row>
    <row r="11" spans="1:32" x14ac:dyDescent="0.4">
      <c r="A11" s="7"/>
      <c r="B11" s="18">
        <v>4</v>
      </c>
      <c r="C11" s="124"/>
      <c r="D11" s="124"/>
      <c r="E11" s="64">
        <f t="shared" si="0"/>
        <v>0</v>
      </c>
      <c r="F11" s="7"/>
      <c r="G11" s="5"/>
      <c r="H11" s="105"/>
      <c r="I11" s="161"/>
      <c r="J11" s="107"/>
      <c r="K11" s="5"/>
      <c r="L11" s="5"/>
      <c r="M11" s="5"/>
      <c r="N11" s="5"/>
      <c r="O11" s="5"/>
      <c r="P11" s="5"/>
      <c r="Q11" s="5"/>
      <c r="R11" s="5"/>
      <c r="S11" s="5"/>
      <c r="T11" s="5"/>
      <c r="U11" s="5"/>
      <c r="V11" s="5"/>
      <c r="W11" s="5"/>
      <c r="X11" s="5"/>
      <c r="Y11" s="5"/>
      <c r="Z11" s="5"/>
      <c r="AA11" s="5"/>
      <c r="AB11" s="5"/>
      <c r="AC11" s="5"/>
      <c r="AD11" s="5"/>
      <c r="AE11" s="5"/>
      <c r="AF11" s="5"/>
    </row>
    <row r="12" spans="1:32" ht="48.6" customHeight="1" x14ac:dyDescent="0.4">
      <c r="A12" s="7"/>
      <c r="B12" s="15" t="s">
        <v>51</v>
      </c>
      <c r="C12" s="52" t="s">
        <v>60</v>
      </c>
      <c r="D12" s="70">
        <f>SUM(D8:D11)</f>
        <v>0</v>
      </c>
      <c r="E12" s="30"/>
      <c r="F12" s="7"/>
      <c r="G12" s="5"/>
      <c r="H12" s="108"/>
      <c r="I12" s="180"/>
      <c r="J12" s="109"/>
      <c r="K12" s="5"/>
      <c r="L12" s="5"/>
      <c r="M12" s="5"/>
      <c r="N12" s="5"/>
      <c r="O12" s="5"/>
      <c r="P12" s="5"/>
      <c r="Q12" s="5"/>
      <c r="R12" s="5"/>
      <c r="S12" s="5"/>
      <c r="T12" s="5"/>
      <c r="U12" s="5"/>
      <c r="V12" s="5"/>
      <c r="W12" s="5"/>
      <c r="X12" s="5"/>
      <c r="Y12" s="5"/>
      <c r="Z12" s="5"/>
      <c r="AA12" s="5"/>
      <c r="AB12" s="5"/>
      <c r="AC12" s="5"/>
      <c r="AD12" s="5"/>
      <c r="AE12" s="5"/>
      <c r="AF12" s="5"/>
    </row>
    <row r="13" spans="1:32" ht="55.2" customHeight="1" x14ac:dyDescent="0.4">
      <c r="A13" s="7"/>
      <c r="B13" s="15" t="s">
        <v>52</v>
      </c>
      <c r="C13" s="181" t="s">
        <v>61</v>
      </c>
      <c r="D13" s="181"/>
      <c r="E13" s="64">
        <f>SUM(E8:E11)</f>
        <v>0</v>
      </c>
      <c r="F13" s="7"/>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4">
      <c r="A14" s="7"/>
      <c r="B14" s="15"/>
      <c r="C14" s="9"/>
      <c r="D14" s="53" t="s">
        <v>68</v>
      </c>
      <c r="E14" s="64">
        <f>IFERROR(E13/D12,0)</f>
        <v>0</v>
      </c>
      <c r="F14" s="7"/>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ht="36.6" customHeight="1" x14ac:dyDescent="0.4">
      <c r="A15" s="7"/>
      <c r="B15" s="15" t="s">
        <v>54</v>
      </c>
      <c r="C15" s="181" t="s">
        <v>69</v>
      </c>
      <c r="D15" s="181"/>
      <c r="E15" s="64">
        <f>MAX(C8:C11)</f>
        <v>0</v>
      </c>
      <c r="F15" s="7"/>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ht="33.6" customHeight="1" thickBot="1" x14ac:dyDescent="0.45">
      <c r="A16" s="7"/>
      <c r="B16" s="54"/>
      <c r="C16" s="182" t="s">
        <v>70</v>
      </c>
      <c r="D16" s="182"/>
      <c r="E16" s="71">
        <f>E15*0.7</f>
        <v>0</v>
      </c>
      <c r="F16" s="7"/>
      <c r="G16" s="5"/>
      <c r="H16" s="5"/>
      <c r="I16" s="5"/>
      <c r="J16" s="5"/>
      <c r="K16" s="5"/>
      <c r="L16" s="5"/>
      <c r="M16" s="5"/>
      <c r="N16" s="5"/>
      <c r="O16" s="5"/>
      <c r="P16" s="5"/>
      <c r="Q16" s="5"/>
      <c r="R16" s="5"/>
      <c r="S16" s="5"/>
      <c r="T16" s="5"/>
      <c r="U16" s="5"/>
      <c r="V16" s="5"/>
      <c r="W16" s="5"/>
      <c r="X16" s="5"/>
      <c r="Y16" s="5"/>
      <c r="Z16" s="5"/>
      <c r="AA16" s="5"/>
      <c r="AB16" s="5"/>
      <c r="AC16" s="5"/>
      <c r="AD16" s="5"/>
      <c r="AE16" s="5"/>
      <c r="AF16" s="5"/>
    </row>
    <row r="17" spans="1:6" s="5" customFormat="1" x14ac:dyDescent="0.4">
      <c r="A17" s="7"/>
      <c r="B17" s="22"/>
      <c r="C17" s="22"/>
      <c r="D17" s="22"/>
      <c r="E17" s="22"/>
      <c r="F17" s="7"/>
    </row>
    <row r="18" spans="1:6" s="5" customFormat="1" x14ac:dyDescent="0.4">
      <c r="A18" s="7"/>
      <c r="B18" s="7"/>
      <c r="C18" s="7"/>
      <c r="D18" s="7"/>
      <c r="E18" s="7"/>
      <c r="F18" s="7"/>
    </row>
    <row r="19" spans="1:6" s="5" customFormat="1" x14ac:dyDescent="0.4"/>
    <row r="20" spans="1:6" s="5" customFormat="1" x14ac:dyDescent="0.4"/>
    <row r="21" spans="1:6" s="5" customFormat="1" x14ac:dyDescent="0.4"/>
    <row r="22" spans="1:6" s="5" customFormat="1" x14ac:dyDescent="0.4"/>
    <row r="23" spans="1:6" s="5" customFormat="1" x14ac:dyDescent="0.4"/>
    <row r="24" spans="1:6" s="5" customFormat="1" x14ac:dyDescent="0.4"/>
    <row r="25" spans="1:6" s="5" customFormat="1" x14ac:dyDescent="0.4"/>
    <row r="26" spans="1:6" s="5" customFormat="1" x14ac:dyDescent="0.4"/>
    <row r="27" spans="1:6" s="5" customFormat="1" x14ac:dyDescent="0.4"/>
    <row r="28" spans="1:6" s="5" customFormat="1" x14ac:dyDescent="0.4"/>
    <row r="29" spans="1:6" s="5" customFormat="1" x14ac:dyDescent="0.4"/>
    <row r="30" spans="1:6" s="5" customFormat="1" x14ac:dyDescent="0.4"/>
    <row r="31" spans="1:6" s="5" customFormat="1" x14ac:dyDescent="0.4"/>
    <row r="32" spans="1:6" s="5" customFormat="1" x14ac:dyDescent="0.4"/>
    <row r="33" s="5" customFormat="1" x14ac:dyDescent="0.4"/>
    <row r="34" s="5" customFormat="1" x14ac:dyDescent="0.4"/>
    <row r="35" s="5" customFormat="1" x14ac:dyDescent="0.4"/>
    <row r="36" s="5" customFormat="1" x14ac:dyDescent="0.4"/>
    <row r="37" s="5" customFormat="1" x14ac:dyDescent="0.4"/>
    <row r="38" s="5" customFormat="1" x14ac:dyDescent="0.4"/>
    <row r="39" s="5" customFormat="1" x14ac:dyDescent="0.4"/>
    <row r="40" s="5" customFormat="1" x14ac:dyDescent="0.4"/>
    <row r="41" s="5" customFormat="1" x14ac:dyDescent="0.4"/>
    <row r="42" s="5" customFormat="1" x14ac:dyDescent="0.4"/>
    <row r="43" s="5" customFormat="1" x14ac:dyDescent="0.4"/>
    <row r="44" s="5" customFormat="1" x14ac:dyDescent="0.4"/>
    <row r="45" s="5" customFormat="1" x14ac:dyDescent="0.4"/>
    <row r="46" s="5" customFormat="1" x14ac:dyDescent="0.4"/>
    <row r="47" s="5" customFormat="1" x14ac:dyDescent="0.4"/>
    <row r="48" s="5" customFormat="1" x14ac:dyDescent="0.4"/>
    <row r="49" s="5" customFormat="1" x14ac:dyDescent="0.4"/>
    <row r="50" s="5" customFormat="1" x14ac:dyDescent="0.4"/>
    <row r="51" s="5" customFormat="1" x14ac:dyDescent="0.4"/>
    <row r="52" s="5" customFormat="1" x14ac:dyDescent="0.4"/>
    <row r="53" s="5" customFormat="1" x14ac:dyDescent="0.4"/>
    <row r="54" s="5" customFormat="1" x14ac:dyDescent="0.4"/>
    <row r="55" s="5" customFormat="1" x14ac:dyDescent="0.4"/>
    <row r="56" s="5" customFormat="1" x14ac:dyDescent="0.4"/>
    <row r="57" s="5" customFormat="1" x14ac:dyDescent="0.4"/>
    <row r="58" s="5" customFormat="1" x14ac:dyDescent="0.4"/>
    <row r="59" s="5" customFormat="1" x14ac:dyDescent="0.4"/>
    <row r="60" s="5" customFormat="1" x14ac:dyDescent="0.4"/>
    <row r="61" s="5" customFormat="1" x14ac:dyDescent="0.4"/>
    <row r="62" s="5" customFormat="1" x14ac:dyDescent="0.4"/>
    <row r="63" s="5" customFormat="1" x14ac:dyDescent="0.4"/>
    <row r="64" s="5" customFormat="1" x14ac:dyDescent="0.4"/>
    <row r="65" s="5" customFormat="1" x14ac:dyDescent="0.4"/>
    <row r="66" s="5" customFormat="1" x14ac:dyDescent="0.4"/>
    <row r="67" s="5" customFormat="1" x14ac:dyDescent="0.4"/>
    <row r="68" s="5" customFormat="1" x14ac:dyDescent="0.4"/>
    <row r="69" s="5" customFormat="1" x14ac:dyDescent="0.4"/>
    <row r="70" s="5" customFormat="1" x14ac:dyDescent="0.4"/>
    <row r="71" s="5" customFormat="1" x14ac:dyDescent="0.4"/>
    <row r="72" s="5" customFormat="1" x14ac:dyDescent="0.4"/>
    <row r="73" s="5" customFormat="1" x14ac:dyDescent="0.4"/>
    <row r="74" s="5" customFormat="1" x14ac:dyDescent="0.4"/>
    <row r="75" s="5" customFormat="1" x14ac:dyDescent="0.4"/>
    <row r="76" s="5" customFormat="1" x14ac:dyDescent="0.4"/>
    <row r="77" s="5" customFormat="1" x14ac:dyDescent="0.4"/>
    <row r="78" s="5" customFormat="1" x14ac:dyDescent="0.4"/>
    <row r="79" s="5" customFormat="1" x14ac:dyDescent="0.4"/>
    <row r="80" s="5" customFormat="1" x14ac:dyDescent="0.4"/>
    <row r="81" s="5" customFormat="1" x14ac:dyDescent="0.4"/>
    <row r="82" s="5" customFormat="1" x14ac:dyDescent="0.4"/>
    <row r="83" s="5" customFormat="1" x14ac:dyDescent="0.4"/>
    <row r="84" s="5" customFormat="1" x14ac:dyDescent="0.4"/>
    <row r="85" s="5" customFormat="1" x14ac:dyDescent="0.4"/>
    <row r="86" s="5" customFormat="1" x14ac:dyDescent="0.4"/>
    <row r="87" s="5" customFormat="1" x14ac:dyDescent="0.4"/>
    <row r="88" s="5" customFormat="1" x14ac:dyDescent="0.4"/>
    <row r="89" s="5" customFormat="1" x14ac:dyDescent="0.4"/>
    <row r="90" s="5" customFormat="1" x14ac:dyDescent="0.4"/>
    <row r="91" s="5" customFormat="1" x14ac:dyDescent="0.4"/>
    <row r="92" s="5" customFormat="1" x14ac:dyDescent="0.4"/>
    <row r="93" s="5" customFormat="1" x14ac:dyDescent="0.4"/>
    <row r="94" s="5" customFormat="1" x14ac:dyDescent="0.4"/>
    <row r="95" s="5" customFormat="1" x14ac:dyDescent="0.4"/>
    <row r="96" s="5" customFormat="1" x14ac:dyDescent="0.4"/>
    <row r="97" spans="7:32" s="5" customFormat="1" x14ac:dyDescent="0.4"/>
    <row r="98" spans="7:32" s="5" customFormat="1" x14ac:dyDescent="0.4"/>
    <row r="99" spans="7:32" s="5" customFormat="1" x14ac:dyDescent="0.4"/>
    <row r="100" spans="7:32" s="5" customFormat="1" x14ac:dyDescent="0.4"/>
    <row r="101" spans="7:32" s="5" customFormat="1" x14ac:dyDescent="0.4"/>
    <row r="102" spans="7:32" s="5" customFormat="1" x14ac:dyDescent="0.4"/>
    <row r="103" spans="7:32" s="5" customFormat="1" x14ac:dyDescent="0.4"/>
    <row r="104" spans="7:32" x14ac:dyDescent="0.4">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row>
    <row r="105" spans="7:32" x14ac:dyDescent="0.4">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row>
  </sheetData>
  <sheetProtection algorithmName="SHA-512" hashValue="7bXnvSD19YXaA6gldq75YUhDHee+opRZCtpguWA+r3mG6ibVW5slwZA18zgrv90MbyhMsbU1Z7BGpkV+porGyQ==" saltValue="0NaHGcn94aOLwIeAUxEfHQ==" spinCount="100000" sheet="1" objects="1" scenarios="1" selectLockedCells="1"/>
  <mergeCells count="5">
    <mergeCell ref="B5:E5"/>
    <mergeCell ref="C13:D13"/>
    <mergeCell ref="C15:D15"/>
    <mergeCell ref="C16:D16"/>
    <mergeCell ref="I10:I12"/>
  </mergeCells>
  <pageMargins left="0.7" right="0.7" top="0.75" bottom="0.75" header="0.3" footer="0.3"/>
  <pageSetup orientation="portrait" horizontalDpi="360" verticalDpi="360"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D3780-07E7-4557-B4B6-0235B4C3F582}">
  <dimension ref="A4:J18"/>
  <sheetViews>
    <sheetView showGridLines="0" showRowColHeaders="0" showZeros="0" showRuler="0" zoomScaleNormal="100" zoomScaleSheetLayoutView="100"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4.109375" style="5" customWidth="1"/>
    <col min="7" max="7" width="3.77734375" style="5" customWidth="1"/>
    <col min="8" max="8" width="3.5546875" style="5" customWidth="1"/>
    <col min="9" max="9" width="47.77734375" style="5" customWidth="1"/>
    <col min="10" max="10" width="3.6640625" style="5" customWidth="1"/>
    <col min="11" max="16384" width="8.88671875" style="5"/>
  </cols>
  <sheetData>
    <row r="4" spans="1:10" ht="17.399999999999999" thickBot="1" x14ac:dyDescent="0.45">
      <c r="A4" s="7"/>
      <c r="F4" s="7"/>
      <c r="H4" s="103"/>
      <c r="I4" s="104"/>
      <c r="J4" s="42"/>
    </row>
    <row r="5" spans="1:10" ht="63.6" customHeight="1" thickBot="1" x14ac:dyDescent="0.45">
      <c r="A5" s="7"/>
      <c r="B5" s="176" t="s">
        <v>64</v>
      </c>
      <c r="C5" s="177"/>
      <c r="D5" s="177"/>
      <c r="E5" s="177"/>
      <c r="F5" s="32"/>
      <c r="G5" s="32"/>
      <c r="H5" s="105"/>
      <c r="I5" s="7"/>
      <c r="J5" s="106"/>
    </row>
    <row r="6" spans="1:10" x14ac:dyDescent="0.4">
      <c r="A6" s="7"/>
      <c r="B6" s="33"/>
      <c r="C6" s="34" t="s">
        <v>48</v>
      </c>
      <c r="D6" s="34" t="s">
        <v>49</v>
      </c>
      <c r="E6" s="35" t="s">
        <v>50</v>
      </c>
      <c r="F6" s="7"/>
      <c r="H6" s="105"/>
      <c r="I6" s="7"/>
      <c r="J6" s="106"/>
    </row>
    <row r="7" spans="1:10" ht="43.8" customHeight="1" x14ac:dyDescent="0.4">
      <c r="A7" s="7"/>
      <c r="B7" s="36" t="s">
        <v>57</v>
      </c>
      <c r="C7" s="37" t="s">
        <v>56</v>
      </c>
      <c r="D7" s="37" t="s">
        <v>55</v>
      </c>
      <c r="E7" s="31" t="s">
        <v>59</v>
      </c>
      <c r="F7" s="7"/>
      <c r="H7" s="105"/>
      <c r="I7" s="43" t="s">
        <v>162</v>
      </c>
      <c r="J7" s="106"/>
    </row>
    <row r="8" spans="1:10" x14ac:dyDescent="0.4">
      <c r="A8" s="7"/>
      <c r="B8" s="38">
        <v>1</v>
      </c>
      <c r="C8" s="124"/>
      <c r="D8" s="124"/>
      <c r="E8" s="57">
        <f>C8*D8</f>
        <v>0</v>
      </c>
      <c r="F8" s="7"/>
      <c r="H8" s="105"/>
      <c r="I8" s="7" t="s">
        <v>180</v>
      </c>
      <c r="J8" s="106"/>
    </row>
    <row r="9" spans="1:10" x14ac:dyDescent="0.4">
      <c r="A9" s="7"/>
      <c r="B9" s="38">
        <v>2</v>
      </c>
      <c r="C9" s="124"/>
      <c r="D9" s="124"/>
      <c r="E9" s="57">
        <f t="shared" ref="E9:E11" si="0">C9*D9</f>
        <v>0</v>
      </c>
      <c r="F9" s="7"/>
      <c r="H9" s="105"/>
      <c r="I9" s="7"/>
      <c r="J9" s="106"/>
    </row>
    <row r="10" spans="1:10" ht="16.8" customHeight="1" x14ac:dyDescent="0.4">
      <c r="A10" s="7"/>
      <c r="B10" s="38">
        <v>3</v>
      </c>
      <c r="C10" s="124"/>
      <c r="D10" s="124"/>
      <c r="E10" s="57">
        <f t="shared" si="0"/>
        <v>0</v>
      </c>
      <c r="F10" s="7"/>
      <c r="H10" s="105"/>
      <c r="I10" s="166" t="s">
        <v>181</v>
      </c>
      <c r="J10" s="107"/>
    </row>
    <row r="11" spans="1:10" x14ac:dyDescent="0.4">
      <c r="A11" s="7"/>
      <c r="B11" s="38">
        <v>4</v>
      </c>
      <c r="C11" s="124"/>
      <c r="D11" s="124"/>
      <c r="E11" s="57">
        <f t="shared" si="0"/>
        <v>0</v>
      </c>
      <c r="F11" s="7"/>
      <c r="H11" s="105"/>
      <c r="I11" s="161"/>
      <c r="J11" s="107"/>
    </row>
    <row r="12" spans="1:10" ht="48.6" customHeight="1" x14ac:dyDescent="0.4">
      <c r="A12" s="7"/>
      <c r="B12" s="39" t="s">
        <v>51</v>
      </c>
      <c r="C12" s="40" t="s">
        <v>60</v>
      </c>
      <c r="D12" s="56">
        <f>SUM(D8:D11)</f>
        <v>0</v>
      </c>
      <c r="E12" s="30"/>
      <c r="F12" s="7"/>
      <c r="H12" s="108"/>
      <c r="I12" s="180"/>
      <c r="J12" s="109"/>
    </row>
    <row r="13" spans="1:10" ht="55.2" customHeight="1" x14ac:dyDescent="0.4">
      <c r="A13" s="7"/>
      <c r="B13" s="39" t="s">
        <v>52</v>
      </c>
      <c r="C13" s="178" t="s">
        <v>61</v>
      </c>
      <c r="D13" s="178"/>
      <c r="E13" s="57">
        <f>SUM(E8:E11)</f>
        <v>0</v>
      </c>
      <c r="F13" s="7"/>
    </row>
    <row r="14" spans="1:10" x14ac:dyDescent="0.4">
      <c r="A14" s="7"/>
      <c r="B14" s="39"/>
      <c r="C14" s="20"/>
      <c r="D14" s="41" t="s">
        <v>53</v>
      </c>
      <c r="E14" s="57">
        <f>IFERROR(E13/D12,0)</f>
        <v>0</v>
      </c>
      <c r="F14" s="7"/>
    </row>
    <row r="15" spans="1:10" ht="36.6" customHeight="1" x14ac:dyDescent="0.4">
      <c r="A15" s="7"/>
      <c r="B15" s="39" t="s">
        <v>54</v>
      </c>
      <c r="C15" s="178" t="s">
        <v>62</v>
      </c>
      <c r="D15" s="178"/>
      <c r="E15" s="57">
        <f>MAX(C8:C11)</f>
        <v>0</v>
      </c>
      <c r="F15" s="7"/>
    </row>
    <row r="16" spans="1:10" ht="33.6" customHeight="1" thickBot="1" x14ac:dyDescent="0.45">
      <c r="A16" s="7"/>
      <c r="B16" s="42"/>
      <c r="C16" s="179" t="s">
        <v>63</v>
      </c>
      <c r="D16" s="179"/>
      <c r="E16" s="69">
        <f>E15*0.7</f>
        <v>0</v>
      </c>
      <c r="F16" s="7"/>
    </row>
    <row r="17" spans="1:6" x14ac:dyDescent="0.4">
      <c r="A17" s="7"/>
      <c r="B17" s="22"/>
      <c r="C17" s="22"/>
      <c r="D17" s="22"/>
      <c r="E17" s="22"/>
      <c r="F17" s="7"/>
    </row>
    <row r="18" spans="1:6" x14ac:dyDescent="0.4">
      <c r="A18" s="7"/>
      <c r="B18" s="7"/>
      <c r="C18" s="7"/>
      <c r="D18" s="7"/>
      <c r="E18" s="7"/>
      <c r="F18" s="7"/>
    </row>
  </sheetData>
  <sheetProtection algorithmName="SHA-512" hashValue="aILNeob0fi+ZI0oRvz0keWNhaPEiGOZuC40uNI07pcTehnt+IDhbq6YKhpjCdRaVKJhpE0C8NR+ZcvEaiFZ4yg==" saltValue="JFIVjpPcdMiYi4UtNETtMg==" spinCount="100000" sheet="1" objects="1" scenarios="1" selectLockedCells="1"/>
  <mergeCells count="5">
    <mergeCell ref="B5:E5"/>
    <mergeCell ref="C13:D13"/>
    <mergeCell ref="C15:D15"/>
    <mergeCell ref="C16:D16"/>
    <mergeCell ref="I10:I12"/>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3FACA-5088-42BB-8893-10BF227B3BE6}">
  <dimension ref="A4:J18"/>
  <sheetViews>
    <sheetView showGridLines="0" showRowColHeaders="0" showZeros="0" showRuler="0" zoomScaleNormal="100" zoomScaleSheetLayoutView="85"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3.77734375" style="5" customWidth="1"/>
    <col min="7" max="7" width="4.21875" style="5" customWidth="1"/>
    <col min="8" max="8" width="4" style="5" customWidth="1"/>
    <col min="9" max="9" width="46.109375" style="5" customWidth="1"/>
    <col min="10" max="10" width="4.33203125" style="5" customWidth="1"/>
    <col min="11" max="16384" width="8.88671875" style="5"/>
  </cols>
  <sheetData>
    <row r="4" spans="1:10" ht="17.399999999999999" thickBot="1" x14ac:dyDescent="0.45">
      <c r="A4" s="7"/>
      <c r="F4" s="7"/>
      <c r="H4" s="103"/>
      <c r="I4" s="104"/>
      <c r="J4" s="42"/>
    </row>
    <row r="5" spans="1:10" ht="63.6" customHeight="1" thickBot="1" x14ac:dyDescent="0.45">
      <c r="A5" s="7"/>
      <c r="B5" s="176" t="s">
        <v>66</v>
      </c>
      <c r="C5" s="177"/>
      <c r="D5" s="177"/>
      <c r="E5" s="177"/>
      <c r="F5" s="32"/>
      <c r="G5" s="32"/>
      <c r="H5" s="105"/>
      <c r="I5" s="7"/>
      <c r="J5" s="106"/>
    </row>
    <row r="6" spans="1:10" x14ac:dyDescent="0.4">
      <c r="A6" s="7"/>
      <c r="B6" s="33"/>
      <c r="C6" s="34" t="s">
        <v>48</v>
      </c>
      <c r="D6" s="34" t="s">
        <v>49</v>
      </c>
      <c r="E6" s="35" t="s">
        <v>50</v>
      </c>
      <c r="F6" s="7"/>
      <c r="H6" s="105"/>
      <c r="I6" s="7"/>
      <c r="J6" s="106"/>
    </row>
    <row r="7" spans="1:10" ht="43.8" customHeight="1" x14ac:dyDescent="0.4">
      <c r="A7" s="7"/>
      <c r="B7" s="36" t="s">
        <v>76</v>
      </c>
      <c r="C7" s="37" t="s">
        <v>71</v>
      </c>
      <c r="D7" s="37" t="s">
        <v>55</v>
      </c>
      <c r="E7" s="31" t="s">
        <v>59</v>
      </c>
      <c r="F7" s="7"/>
      <c r="H7" s="105"/>
      <c r="I7" s="43" t="s">
        <v>162</v>
      </c>
      <c r="J7" s="106"/>
    </row>
    <row r="8" spans="1:10" x14ac:dyDescent="0.4">
      <c r="A8" s="7"/>
      <c r="B8" s="38">
        <v>1</v>
      </c>
      <c r="C8" s="124"/>
      <c r="D8" s="124"/>
      <c r="E8" s="57">
        <f>C8*D8</f>
        <v>0</v>
      </c>
      <c r="F8" s="7"/>
      <c r="H8" s="105"/>
      <c r="I8" s="7" t="s">
        <v>180</v>
      </c>
      <c r="J8" s="106"/>
    </row>
    <row r="9" spans="1:10" x14ac:dyDescent="0.4">
      <c r="A9" s="7"/>
      <c r="B9" s="38">
        <v>2</v>
      </c>
      <c r="C9" s="124"/>
      <c r="D9" s="124"/>
      <c r="E9" s="57">
        <f t="shared" ref="E9:E11" si="0">C9*D9</f>
        <v>0</v>
      </c>
      <c r="F9" s="7"/>
      <c r="H9" s="105"/>
      <c r="I9" s="7"/>
      <c r="J9" s="106"/>
    </row>
    <row r="10" spans="1:10" x14ac:dyDescent="0.4">
      <c r="A10" s="7"/>
      <c r="B10" s="38">
        <v>3</v>
      </c>
      <c r="C10" s="124"/>
      <c r="D10" s="124"/>
      <c r="E10" s="57">
        <f t="shared" si="0"/>
        <v>0</v>
      </c>
      <c r="F10" s="7"/>
      <c r="H10" s="105"/>
      <c r="I10" s="166" t="s">
        <v>183</v>
      </c>
      <c r="J10" s="107"/>
    </row>
    <row r="11" spans="1:10" x14ac:dyDescent="0.4">
      <c r="A11" s="7"/>
      <c r="B11" s="38">
        <v>4</v>
      </c>
      <c r="C11" s="124"/>
      <c r="D11" s="124"/>
      <c r="E11" s="57">
        <f t="shared" si="0"/>
        <v>0</v>
      </c>
      <c r="F11" s="7"/>
      <c r="H11" s="105"/>
      <c r="I11" s="161"/>
      <c r="J11" s="107"/>
    </row>
    <row r="12" spans="1:10" ht="48.6" customHeight="1" x14ac:dyDescent="0.4">
      <c r="A12" s="7"/>
      <c r="B12" s="39" t="s">
        <v>51</v>
      </c>
      <c r="C12" s="40" t="s">
        <v>60</v>
      </c>
      <c r="D12" s="56">
        <f>SUM(D8:D11)</f>
        <v>0</v>
      </c>
      <c r="E12" s="30"/>
      <c r="F12" s="7"/>
      <c r="H12" s="108"/>
      <c r="I12" s="180"/>
      <c r="J12" s="109"/>
    </row>
    <row r="13" spans="1:10" ht="55.2" customHeight="1" x14ac:dyDescent="0.4">
      <c r="A13" s="7"/>
      <c r="B13" s="39" t="s">
        <v>52</v>
      </c>
      <c r="C13" s="178" t="s">
        <v>61</v>
      </c>
      <c r="D13" s="178"/>
      <c r="E13" s="57">
        <f>SUM(E8:E11)</f>
        <v>0</v>
      </c>
      <c r="F13" s="7"/>
    </row>
    <row r="14" spans="1:10" x14ac:dyDescent="0.4">
      <c r="A14" s="7"/>
      <c r="B14" s="39"/>
      <c r="C14" s="20"/>
      <c r="D14" s="41" t="s">
        <v>72</v>
      </c>
      <c r="E14" s="57">
        <f>IFERROR(E13/D12,0)</f>
        <v>0</v>
      </c>
      <c r="F14" s="7"/>
    </row>
    <row r="15" spans="1:10" ht="36.6" customHeight="1" x14ac:dyDescent="0.4">
      <c r="A15" s="7"/>
      <c r="B15" s="39" t="s">
        <v>54</v>
      </c>
      <c r="C15" s="178" t="s">
        <v>73</v>
      </c>
      <c r="D15" s="178"/>
      <c r="E15" s="57">
        <f>MAX(C8:C11)</f>
        <v>0</v>
      </c>
      <c r="F15" s="7"/>
    </row>
    <row r="16" spans="1:10" ht="33.6" customHeight="1" thickBot="1" x14ac:dyDescent="0.45">
      <c r="A16" s="7"/>
      <c r="B16" s="183" t="s">
        <v>74</v>
      </c>
      <c r="C16" s="183"/>
      <c r="D16" s="184"/>
      <c r="E16" s="69">
        <f>E15*0.7</f>
        <v>0</v>
      </c>
      <c r="F16" s="7"/>
    </row>
    <row r="17" spans="1:6" x14ac:dyDescent="0.4">
      <c r="A17" s="7"/>
      <c r="B17" s="22"/>
      <c r="C17" s="22"/>
      <c r="D17" s="22"/>
      <c r="E17" s="22"/>
      <c r="F17" s="7"/>
    </row>
    <row r="18" spans="1:6" x14ac:dyDescent="0.4">
      <c r="A18" s="7"/>
      <c r="B18" s="7"/>
      <c r="C18" s="7"/>
      <c r="D18" s="7"/>
      <c r="E18" s="7"/>
      <c r="F18" s="7"/>
    </row>
  </sheetData>
  <sheetProtection algorithmName="SHA-512" hashValue="F9rCFSW+o0RtIQlYwFRPtwAEw7FsBVOBEzEf/BmD9bdczKekRdpxXos/9Jt1sY+hJDQUmBAStJWf4NbZN0FhPw==" saltValue="Lnm+zpEfH/EKwFiWiqCjtQ==" spinCount="100000" sheet="1" objects="1" scenarios="1" selectLockedCells="1"/>
  <mergeCells count="5">
    <mergeCell ref="B5:E5"/>
    <mergeCell ref="C13:D13"/>
    <mergeCell ref="C15:D15"/>
    <mergeCell ref="B16:D16"/>
    <mergeCell ref="I10:I12"/>
  </mergeCells>
  <pageMargins left="0.7" right="0.7" top="0.75" bottom="0.75" header="0.3" footer="0.3"/>
  <pageSetup orientation="portrait" horizontalDpi="360" verticalDpi="36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FD554-4036-4426-8B1B-C23B8D1D3A71}">
  <dimension ref="A4:J18"/>
  <sheetViews>
    <sheetView showGridLines="0" showRowColHeaders="0" showZeros="0" zoomScaleNormal="100" zoomScaleSheetLayoutView="115"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4.109375" style="5" customWidth="1"/>
    <col min="7" max="7" width="4.21875" style="5" customWidth="1"/>
    <col min="8" max="8" width="4.5546875" style="5" customWidth="1"/>
    <col min="9" max="9" width="46.5546875" style="5" customWidth="1"/>
    <col min="10" max="10" width="3.88671875" style="5" customWidth="1"/>
    <col min="11" max="16384" width="8.88671875" style="5"/>
  </cols>
  <sheetData>
    <row r="4" spans="1:10" ht="17.399999999999999" thickBot="1" x14ac:dyDescent="0.45">
      <c r="A4" s="7"/>
      <c r="F4" s="7"/>
      <c r="H4" s="103"/>
      <c r="I4" s="104"/>
      <c r="J4" s="42"/>
    </row>
    <row r="5" spans="1:10" ht="63.6" customHeight="1" thickBot="1" x14ac:dyDescent="0.45">
      <c r="A5" s="7"/>
      <c r="B5" s="176" t="s">
        <v>75</v>
      </c>
      <c r="C5" s="177"/>
      <c r="D5" s="177"/>
      <c r="E5" s="177"/>
      <c r="F5" s="32"/>
      <c r="G5" s="32"/>
      <c r="H5" s="105"/>
      <c r="I5" s="7"/>
      <c r="J5" s="106"/>
    </row>
    <row r="6" spans="1:10" x14ac:dyDescent="0.4">
      <c r="A6" s="7"/>
      <c r="B6" s="33"/>
      <c r="C6" s="34" t="s">
        <v>48</v>
      </c>
      <c r="D6" s="34" t="s">
        <v>49</v>
      </c>
      <c r="E6" s="35" t="s">
        <v>50</v>
      </c>
      <c r="F6" s="7"/>
      <c r="H6" s="105"/>
      <c r="I6" s="7"/>
      <c r="J6" s="106"/>
    </row>
    <row r="7" spans="1:10" ht="43.8" customHeight="1" x14ac:dyDescent="0.4">
      <c r="A7" s="7"/>
      <c r="B7" s="36" t="s">
        <v>78</v>
      </c>
      <c r="C7" s="37" t="s">
        <v>79</v>
      </c>
      <c r="D7" s="37" t="s">
        <v>55</v>
      </c>
      <c r="E7" s="31" t="s">
        <v>59</v>
      </c>
      <c r="F7" s="7"/>
      <c r="H7" s="105"/>
      <c r="I7" s="43" t="s">
        <v>162</v>
      </c>
      <c r="J7" s="106"/>
    </row>
    <row r="8" spans="1:10" x14ac:dyDescent="0.4">
      <c r="A8" s="7"/>
      <c r="B8" s="38">
        <v>1</v>
      </c>
      <c r="C8" s="124"/>
      <c r="D8" s="124"/>
      <c r="E8" s="57">
        <f>C8*D8</f>
        <v>0</v>
      </c>
      <c r="F8" s="7"/>
      <c r="H8" s="105"/>
      <c r="I8" s="7" t="s">
        <v>180</v>
      </c>
      <c r="J8" s="106"/>
    </row>
    <row r="9" spans="1:10" x14ac:dyDescent="0.4">
      <c r="A9" s="7"/>
      <c r="B9" s="38">
        <v>2</v>
      </c>
      <c r="C9" s="124"/>
      <c r="D9" s="124"/>
      <c r="E9" s="57">
        <f t="shared" ref="E9:E11" si="0">C9*D9</f>
        <v>0</v>
      </c>
      <c r="F9" s="7"/>
      <c r="H9" s="105"/>
      <c r="I9" s="7"/>
      <c r="J9" s="106"/>
    </row>
    <row r="10" spans="1:10" x14ac:dyDescent="0.4">
      <c r="A10" s="7"/>
      <c r="B10" s="38">
        <v>3</v>
      </c>
      <c r="C10" s="124"/>
      <c r="D10" s="124"/>
      <c r="E10" s="57">
        <f t="shared" si="0"/>
        <v>0</v>
      </c>
      <c r="F10" s="7"/>
      <c r="H10" s="105"/>
      <c r="I10" s="166" t="s">
        <v>184</v>
      </c>
      <c r="J10" s="107"/>
    </row>
    <row r="11" spans="1:10" x14ac:dyDescent="0.4">
      <c r="A11" s="7"/>
      <c r="B11" s="38">
        <v>4</v>
      </c>
      <c r="C11" s="124"/>
      <c r="D11" s="124"/>
      <c r="E11" s="57">
        <f t="shared" si="0"/>
        <v>0</v>
      </c>
      <c r="F11" s="7"/>
      <c r="H11" s="105"/>
      <c r="I11" s="161"/>
      <c r="J11" s="107"/>
    </row>
    <row r="12" spans="1:10" ht="48.6" customHeight="1" x14ac:dyDescent="0.4">
      <c r="A12" s="7"/>
      <c r="B12" s="39" t="s">
        <v>51</v>
      </c>
      <c r="C12" s="40" t="s">
        <v>60</v>
      </c>
      <c r="D12" s="56">
        <f>SUM(D8:D11)</f>
        <v>0</v>
      </c>
      <c r="E12" s="30"/>
      <c r="F12" s="7"/>
      <c r="H12" s="108"/>
      <c r="I12" s="180"/>
      <c r="J12" s="109"/>
    </row>
    <row r="13" spans="1:10" ht="55.2" customHeight="1" x14ac:dyDescent="0.4">
      <c r="A13" s="7"/>
      <c r="B13" s="39" t="s">
        <v>52</v>
      </c>
      <c r="C13" s="178" t="s">
        <v>61</v>
      </c>
      <c r="D13" s="178"/>
      <c r="E13" s="57">
        <f>SUM(E8:E11)</f>
        <v>0</v>
      </c>
      <c r="F13" s="7"/>
    </row>
    <row r="14" spans="1:10" ht="32.4" customHeight="1" x14ac:dyDescent="0.4">
      <c r="A14" s="7"/>
      <c r="B14" s="185" t="s">
        <v>80</v>
      </c>
      <c r="C14" s="185"/>
      <c r="D14" s="186"/>
      <c r="E14" s="57">
        <f>IFERROR(E13/D12,0)</f>
        <v>0</v>
      </c>
      <c r="F14" s="7"/>
    </row>
    <row r="15" spans="1:10" ht="36.6" customHeight="1" x14ac:dyDescent="0.4">
      <c r="A15" s="7"/>
      <c r="B15" s="39" t="s">
        <v>54</v>
      </c>
      <c r="C15" s="178" t="s">
        <v>81</v>
      </c>
      <c r="D15" s="178"/>
      <c r="E15" s="57">
        <f>MAX(C8:C11)</f>
        <v>0</v>
      </c>
      <c r="F15" s="7"/>
    </row>
    <row r="16" spans="1:10" ht="33.6" customHeight="1" thickBot="1" x14ac:dyDescent="0.45">
      <c r="A16" s="7"/>
      <c r="B16" s="183" t="s">
        <v>82</v>
      </c>
      <c r="C16" s="183"/>
      <c r="D16" s="184"/>
      <c r="E16" s="69">
        <f>E15*0.7</f>
        <v>0</v>
      </c>
      <c r="F16" s="7"/>
    </row>
    <row r="17" spans="1:6" x14ac:dyDescent="0.4">
      <c r="A17" s="7"/>
      <c r="B17" s="22"/>
      <c r="C17" s="22"/>
      <c r="D17" s="22"/>
      <c r="E17" s="22"/>
      <c r="F17" s="7"/>
    </row>
    <row r="18" spans="1:6" x14ac:dyDescent="0.4">
      <c r="A18" s="7"/>
      <c r="B18" s="7"/>
      <c r="C18" s="7"/>
      <c r="D18" s="7"/>
      <c r="E18" s="7"/>
      <c r="F18" s="7"/>
    </row>
  </sheetData>
  <sheetProtection algorithmName="SHA-512" hashValue="p5+cc9B0JuA8JjahZl7aC9AcsxAJ5FvjNL3WH+gqG2yu0tHMHPD7JUM4dfzyWzXHrCeaDMje7CeUeYQQEPLaCQ==" saltValue="88IdsGnFMBOLlhC9qT/ddQ==" spinCount="100000" sheet="1" objects="1" scenarios="1" selectLockedCells="1"/>
  <mergeCells count="6">
    <mergeCell ref="I10:I12"/>
    <mergeCell ref="B5:E5"/>
    <mergeCell ref="C13:D13"/>
    <mergeCell ref="C15:D15"/>
    <mergeCell ref="B16:D16"/>
    <mergeCell ref="B14:D14"/>
  </mergeCells>
  <pageMargins left="0.7" right="0.7" top="0.75" bottom="0.75" header="0.3" footer="0.3"/>
  <pageSetup orientation="portrait"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B3EEC-D991-430C-95E6-3637FA620F56}">
  <dimension ref="A4:J18"/>
  <sheetViews>
    <sheetView showGridLines="0" showRowColHeaders="0" showZeros="0" showRuler="0" zoomScaleNormal="100" zoomScaleSheetLayoutView="130"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4.109375" style="5" customWidth="1"/>
    <col min="7" max="7" width="4.33203125" style="5" customWidth="1"/>
    <col min="8" max="8" width="4" style="5" customWidth="1"/>
    <col min="9" max="9" width="47.44140625" style="5" customWidth="1"/>
    <col min="10" max="10" width="3.21875" style="5" customWidth="1"/>
    <col min="11" max="16384" width="8.88671875" style="5"/>
  </cols>
  <sheetData>
    <row r="4" spans="1:10" ht="17.399999999999999" thickBot="1" x14ac:dyDescent="0.45">
      <c r="A4" s="7"/>
      <c r="F4" s="7"/>
      <c r="H4" s="103"/>
      <c r="I4" s="104"/>
      <c r="J4" s="42"/>
    </row>
    <row r="5" spans="1:10" ht="63.6" customHeight="1" thickBot="1" x14ac:dyDescent="0.45">
      <c r="A5" s="7"/>
      <c r="B5" s="176" t="s">
        <v>83</v>
      </c>
      <c r="C5" s="177"/>
      <c r="D5" s="177"/>
      <c r="E5" s="177"/>
      <c r="F5" s="32"/>
      <c r="G5" s="32"/>
      <c r="H5" s="105"/>
      <c r="I5" s="7"/>
      <c r="J5" s="106"/>
    </row>
    <row r="6" spans="1:10" x14ac:dyDescent="0.4">
      <c r="A6" s="7"/>
      <c r="B6" s="33"/>
      <c r="C6" s="34" t="s">
        <v>48</v>
      </c>
      <c r="D6" s="34" t="s">
        <v>49</v>
      </c>
      <c r="E6" s="35" t="s">
        <v>50</v>
      </c>
      <c r="F6" s="7"/>
      <c r="H6" s="105"/>
      <c r="I6" s="7"/>
      <c r="J6" s="106"/>
    </row>
    <row r="7" spans="1:10" ht="43.8" customHeight="1" x14ac:dyDescent="0.4">
      <c r="A7" s="7"/>
      <c r="B7" s="36" t="s">
        <v>84</v>
      </c>
      <c r="C7" s="37" t="s">
        <v>56</v>
      </c>
      <c r="D7" s="37" t="s">
        <v>55</v>
      </c>
      <c r="E7" s="31" t="s">
        <v>59</v>
      </c>
      <c r="F7" s="7"/>
      <c r="H7" s="105"/>
      <c r="I7" s="43" t="s">
        <v>162</v>
      </c>
      <c r="J7" s="106"/>
    </row>
    <row r="8" spans="1:10" x14ac:dyDescent="0.4">
      <c r="A8" s="7"/>
      <c r="B8" s="38">
        <v>1</v>
      </c>
      <c r="C8" s="124"/>
      <c r="D8" s="124"/>
      <c r="E8" s="57">
        <f>C8*D8</f>
        <v>0</v>
      </c>
      <c r="F8" s="7"/>
      <c r="H8" s="105"/>
      <c r="I8" s="7" t="s">
        <v>180</v>
      </c>
      <c r="J8" s="106"/>
    </row>
    <row r="9" spans="1:10" x14ac:dyDescent="0.4">
      <c r="A9" s="7"/>
      <c r="B9" s="38">
        <v>2</v>
      </c>
      <c r="C9" s="124"/>
      <c r="D9" s="124"/>
      <c r="E9" s="57">
        <f t="shared" ref="E9:E11" si="0">C9*D9</f>
        <v>0</v>
      </c>
      <c r="F9" s="7"/>
      <c r="H9" s="105"/>
      <c r="I9" s="7"/>
      <c r="J9" s="106"/>
    </row>
    <row r="10" spans="1:10" x14ac:dyDescent="0.4">
      <c r="A10" s="7"/>
      <c r="B10" s="38">
        <v>3</v>
      </c>
      <c r="C10" s="124"/>
      <c r="D10" s="124"/>
      <c r="E10" s="57">
        <f t="shared" si="0"/>
        <v>0</v>
      </c>
      <c r="F10" s="7"/>
      <c r="H10" s="105"/>
      <c r="I10" s="166" t="s">
        <v>185</v>
      </c>
      <c r="J10" s="107"/>
    </row>
    <row r="11" spans="1:10" x14ac:dyDescent="0.4">
      <c r="A11" s="7"/>
      <c r="B11" s="38">
        <v>4</v>
      </c>
      <c r="C11" s="124"/>
      <c r="D11" s="124"/>
      <c r="E11" s="57">
        <f t="shared" si="0"/>
        <v>0</v>
      </c>
      <c r="F11" s="7"/>
      <c r="H11" s="105"/>
      <c r="I11" s="161"/>
      <c r="J11" s="107"/>
    </row>
    <row r="12" spans="1:10" ht="48.6" customHeight="1" x14ac:dyDescent="0.4">
      <c r="A12" s="7"/>
      <c r="B12" s="39" t="s">
        <v>51</v>
      </c>
      <c r="C12" s="40" t="s">
        <v>60</v>
      </c>
      <c r="D12" s="56">
        <f>SUM(D8:D11)</f>
        <v>0</v>
      </c>
      <c r="E12" s="30"/>
      <c r="F12" s="7"/>
      <c r="H12" s="108"/>
      <c r="I12" s="180"/>
      <c r="J12" s="109"/>
    </row>
    <row r="13" spans="1:10" ht="55.2" customHeight="1" x14ac:dyDescent="0.4">
      <c r="A13" s="7"/>
      <c r="B13" s="39" t="s">
        <v>52</v>
      </c>
      <c r="C13" s="178" t="s">
        <v>61</v>
      </c>
      <c r="D13" s="178"/>
      <c r="E13" s="57">
        <f>SUM(E8:E11)</f>
        <v>0</v>
      </c>
      <c r="F13" s="7"/>
    </row>
    <row r="14" spans="1:10" x14ac:dyDescent="0.4">
      <c r="A14" s="7"/>
      <c r="B14" s="39"/>
      <c r="C14" s="20"/>
      <c r="D14" s="41" t="s">
        <v>53</v>
      </c>
      <c r="E14" s="57">
        <f>IFERROR(E13/D12,0)</f>
        <v>0</v>
      </c>
      <c r="F14" s="7"/>
    </row>
    <row r="15" spans="1:10" ht="36.6" customHeight="1" x14ac:dyDescent="0.4">
      <c r="A15" s="7"/>
      <c r="B15" s="39" t="s">
        <v>54</v>
      </c>
      <c r="C15" s="178" t="s">
        <v>85</v>
      </c>
      <c r="D15" s="178"/>
      <c r="E15" s="57">
        <f>MAX(C8:C11)</f>
        <v>0</v>
      </c>
      <c r="F15" s="7"/>
    </row>
    <row r="16" spans="1:10" ht="33.6" customHeight="1" thickBot="1" x14ac:dyDescent="0.45">
      <c r="A16" s="7"/>
      <c r="B16" s="42"/>
      <c r="C16" s="179" t="s">
        <v>63</v>
      </c>
      <c r="D16" s="179"/>
      <c r="E16" s="69">
        <f>E15*0.7</f>
        <v>0</v>
      </c>
      <c r="F16" s="7"/>
    </row>
    <row r="17" spans="1:6" x14ac:dyDescent="0.4">
      <c r="A17" s="7"/>
      <c r="B17" s="22"/>
      <c r="C17" s="22"/>
      <c r="D17" s="22"/>
      <c r="E17" s="22"/>
      <c r="F17" s="7"/>
    </row>
    <row r="18" spans="1:6" x14ac:dyDescent="0.4">
      <c r="A18" s="7"/>
      <c r="B18" s="7"/>
      <c r="C18" s="7"/>
      <c r="D18" s="7"/>
      <c r="E18" s="7"/>
      <c r="F18" s="7"/>
    </row>
  </sheetData>
  <sheetProtection algorithmName="SHA-512" hashValue="2WuZeOn8k+O3AUTq26Ad/CPRxfj7Oyy++weyp9TLiayTsVzfZ4JMFdMYIZNKIfNJwwNQCmMih9+cJ2WCpN1Aew==" saltValue="7Ki831YPsxv98qXTC62w7w==" spinCount="100000" sheet="1" objects="1" scenarios="1" selectLockedCells="1"/>
  <mergeCells count="5">
    <mergeCell ref="B5:E5"/>
    <mergeCell ref="C13:D13"/>
    <mergeCell ref="C15:D15"/>
    <mergeCell ref="C16:D16"/>
    <mergeCell ref="I10:I12"/>
  </mergeCells>
  <pageMargins left="0.7" right="0.7" top="0.75" bottom="0.75" header="0.3" footer="0.3"/>
  <pageSetup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55DAA-532A-4DCA-B5CD-E74D069D9D96}">
  <dimension ref="A4:J17"/>
  <sheetViews>
    <sheetView showGridLines="0" showRowColHeaders="0" showZeros="0" showRuler="0" zoomScaleNormal="100" zoomScaleSheetLayoutView="130" workbookViewId="0">
      <selection activeCell="C8" sqref="C8"/>
    </sheetView>
  </sheetViews>
  <sheetFormatPr defaultRowHeight="16.8" x14ac:dyDescent="0.4"/>
  <cols>
    <col min="1" max="1" width="4.5546875" style="5" customWidth="1"/>
    <col min="2" max="2" width="13" style="5" customWidth="1"/>
    <col min="3" max="3" width="13.109375" style="5" customWidth="1"/>
    <col min="4" max="4" width="12.77734375" style="5" customWidth="1"/>
    <col min="5" max="5" width="13.109375" style="5" customWidth="1"/>
    <col min="6" max="6" width="4.109375" style="5" customWidth="1"/>
    <col min="7" max="7" width="3.44140625" style="5" customWidth="1"/>
    <col min="8" max="8" width="4.44140625" style="5" customWidth="1"/>
    <col min="9" max="9" width="46.6640625" style="5" customWidth="1"/>
    <col min="10" max="10" width="4.88671875" style="5" customWidth="1"/>
    <col min="11" max="16384" width="8.88671875" style="5"/>
  </cols>
  <sheetData>
    <row r="4" spans="1:10" ht="17.399999999999999" thickBot="1" x14ac:dyDescent="0.45">
      <c r="A4" s="7"/>
      <c r="F4" s="7"/>
      <c r="H4" s="103"/>
      <c r="I4" s="104"/>
      <c r="J4" s="42"/>
    </row>
    <row r="5" spans="1:10" ht="46.8" customHeight="1" thickBot="1" x14ac:dyDescent="0.45">
      <c r="A5" s="7"/>
      <c r="B5" s="176" t="s">
        <v>86</v>
      </c>
      <c r="C5" s="177"/>
      <c r="D5" s="177"/>
      <c r="E5" s="177"/>
      <c r="F5" s="32"/>
      <c r="G5" s="32"/>
      <c r="H5" s="105"/>
      <c r="I5" s="7"/>
      <c r="J5" s="106"/>
    </row>
    <row r="6" spans="1:10" x14ac:dyDescent="0.4">
      <c r="A6" s="7"/>
      <c r="B6" s="33"/>
      <c r="C6" s="34" t="s">
        <v>48</v>
      </c>
      <c r="D6" s="34" t="s">
        <v>49</v>
      </c>
      <c r="E6" s="35" t="s">
        <v>50</v>
      </c>
      <c r="F6" s="7"/>
      <c r="H6" s="105"/>
      <c r="I6" s="7"/>
      <c r="J6" s="106"/>
    </row>
    <row r="7" spans="1:10" ht="60" x14ac:dyDescent="0.4">
      <c r="A7" s="7"/>
      <c r="B7" s="36" t="s">
        <v>87</v>
      </c>
      <c r="C7" s="37" t="s">
        <v>88</v>
      </c>
      <c r="D7" s="37" t="s">
        <v>55</v>
      </c>
      <c r="E7" s="31" t="s">
        <v>59</v>
      </c>
      <c r="F7" s="7"/>
      <c r="H7" s="105"/>
      <c r="I7" s="43" t="s">
        <v>162</v>
      </c>
      <c r="J7" s="106"/>
    </row>
    <row r="8" spans="1:10" x14ac:dyDescent="0.4">
      <c r="A8" s="7"/>
      <c r="B8" s="38">
        <v>1</v>
      </c>
      <c r="C8" s="125"/>
      <c r="D8" s="125"/>
      <c r="E8" s="55">
        <f>C8*D8</f>
        <v>0</v>
      </c>
      <c r="F8" s="7"/>
      <c r="H8" s="105"/>
      <c r="I8" s="7" t="s">
        <v>180</v>
      </c>
      <c r="J8" s="106"/>
    </row>
    <row r="9" spans="1:10" x14ac:dyDescent="0.4">
      <c r="A9" s="7"/>
      <c r="B9" s="38">
        <v>2</v>
      </c>
      <c r="C9" s="125"/>
      <c r="D9" s="125"/>
      <c r="E9" s="55">
        <f t="shared" ref="E9:E11" si="0">C9*D9</f>
        <v>0</v>
      </c>
      <c r="F9" s="7"/>
      <c r="H9" s="105"/>
      <c r="I9" s="7"/>
      <c r="J9" s="106"/>
    </row>
    <row r="10" spans="1:10" x14ac:dyDescent="0.4">
      <c r="A10" s="7"/>
      <c r="B10" s="38">
        <v>3</v>
      </c>
      <c r="C10" s="125"/>
      <c r="D10" s="125"/>
      <c r="E10" s="55">
        <f t="shared" si="0"/>
        <v>0</v>
      </c>
      <c r="F10" s="7"/>
      <c r="H10" s="105"/>
      <c r="I10" s="166" t="s">
        <v>184</v>
      </c>
      <c r="J10" s="107"/>
    </row>
    <row r="11" spans="1:10" x14ac:dyDescent="0.4">
      <c r="A11" s="7"/>
      <c r="B11" s="38">
        <v>4</v>
      </c>
      <c r="C11" s="125"/>
      <c r="D11" s="125"/>
      <c r="E11" s="55">
        <f t="shared" si="0"/>
        <v>0</v>
      </c>
      <c r="F11" s="7"/>
      <c r="H11" s="105"/>
      <c r="I11" s="161"/>
      <c r="J11" s="107"/>
    </row>
    <row r="12" spans="1:10" ht="48.6" customHeight="1" x14ac:dyDescent="0.4">
      <c r="A12" s="7"/>
      <c r="B12" s="39" t="s">
        <v>51</v>
      </c>
      <c r="C12" s="40" t="s">
        <v>60</v>
      </c>
      <c r="D12" s="56">
        <f>SUM(D8:D11)</f>
        <v>0</v>
      </c>
      <c r="E12" s="30"/>
      <c r="F12" s="7"/>
      <c r="H12" s="108"/>
      <c r="I12" s="180"/>
      <c r="J12" s="109"/>
    </row>
    <row r="13" spans="1:10" ht="55.2" customHeight="1" x14ac:dyDescent="0.4">
      <c r="A13" s="7"/>
      <c r="B13" s="39" t="s">
        <v>52</v>
      </c>
      <c r="C13" s="178" t="s">
        <v>61</v>
      </c>
      <c r="D13" s="178"/>
      <c r="E13" s="57">
        <f>SUM(E8:E11)</f>
        <v>0</v>
      </c>
      <c r="F13" s="7"/>
    </row>
    <row r="14" spans="1:10" ht="32.4" customHeight="1" x14ac:dyDescent="0.4">
      <c r="A14" s="7"/>
      <c r="B14" s="187" t="s">
        <v>89</v>
      </c>
      <c r="C14" s="188"/>
      <c r="D14" s="189"/>
      <c r="E14" s="57">
        <f>IFERROR(E13/D12,0)</f>
        <v>0</v>
      </c>
      <c r="F14" s="7"/>
    </row>
    <row r="15" spans="1:10" ht="55.2" customHeight="1" thickBot="1" x14ac:dyDescent="0.45">
      <c r="A15" s="7"/>
      <c r="B15" s="190" t="s">
        <v>90</v>
      </c>
      <c r="C15" s="190"/>
      <c r="D15" s="190"/>
      <c r="E15" s="190"/>
      <c r="F15" s="7"/>
    </row>
    <row r="16" spans="1:10" x14ac:dyDescent="0.4">
      <c r="A16" s="7"/>
      <c r="B16" s="22"/>
      <c r="C16" s="22"/>
      <c r="D16" s="22"/>
      <c r="E16" s="22"/>
      <c r="F16" s="7"/>
    </row>
    <row r="17" spans="1:6" x14ac:dyDescent="0.4">
      <c r="A17" s="7"/>
      <c r="B17" s="7"/>
      <c r="C17" s="7"/>
      <c r="D17" s="7"/>
      <c r="E17" s="7"/>
      <c r="F17" s="7"/>
    </row>
  </sheetData>
  <sheetProtection algorithmName="SHA-512" hashValue="UXVHNLwQHtbV7eAveTKn4meFwwUTYXQKgQLVUITvgVPDjsV/GtaharBPjj5SuL5odSk4h0unSJZUxjBHbeHPtA==" saltValue="iG0EkkLRmcm5Vv6hVDiP6w==" spinCount="100000" sheet="1" objects="1" scenarios="1" selectLockedCells="1"/>
  <mergeCells count="5">
    <mergeCell ref="B5:E5"/>
    <mergeCell ref="C13:D13"/>
    <mergeCell ref="B14:D14"/>
    <mergeCell ref="B15:E15"/>
    <mergeCell ref="I10:I12"/>
  </mergeCells>
  <pageMargins left="0.7" right="0.7" top="0.75" bottom="0.75" header="0.3" footer="0.3"/>
  <pageSetup orientation="portrait" horizontalDpi="360" verticalDpi="36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69DA9-296C-446A-984A-D45325A8AE69}">
  <dimension ref="A4:J13"/>
  <sheetViews>
    <sheetView showGridLines="0" showRowColHeaders="0" showZeros="0" showRuler="0" zoomScaleNormal="100" zoomScaleSheetLayoutView="100" workbookViewId="0">
      <selection activeCell="E6" sqref="E6"/>
    </sheetView>
  </sheetViews>
  <sheetFormatPr defaultRowHeight="16.8" x14ac:dyDescent="0.4"/>
  <cols>
    <col min="1" max="1" width="4.5546875" style="5" customWidth="1"/>
    <col min="2" max="2" width="13" style="5" customWidth="1"/>
    <col min="3" max="3" width="13.109375" style="5" customWidth="1"/>
    <col min="4" max="4" width="23.21875" style="5" customWidth="1"/>
    <col min="5" max="5" width="7.109375" style="5" customWidth="1"/>
    <col min="6" max="6" width="4.109375" style="5" customWidth="1"/>
    <col min="7" max="8" width="4.21875" style="5" customWidth="1"/>
    <col min="9" max="9" width="59.44140625" style="5" customWidth="1"/>
    <col min="10" max="10" width="3.109375" style="5" customWidth="1"/>
    <col min="11" max="16384" width="8.88671875" style="5"/>
  </cols>
  <sheetData>
    <row r="4" spans="1:10" ht="17.399999999999999" thickBot="1" x14ac:dyDescent="0.45">
      <c r="A4" s="7"/>
      <c r="F4" s="7"/>
      <c r="H4" s="103"/>
      <c r="I4" s="104"/>
      <c r="J4" s="42"/>
    </row>
    <row r="5" spans="1:10" ht="45" customHeight="1" thickBot="1" x14ac:dyDescent="0.45">
      <c r="A5" s="7"/>
      <c r="B5" s="176" t="s">
        <v>91</v>
      </c>
      <c r="C5" s="177"/>
      <c r="D5" s="177"/>
      <c r="E5" s="177"/>
      <c r="F5" s="32"/>
      <c r="G5" s="32"/>
      <c r="H5" s="105"/>
      <c r="I5" s="7"/>
      <c r="J5" s="106"/>
    </row>
    <row r="6" spans="1:10" x14ac:dyDescent="0.4">
      <c r="A6" s="7"/>
      <c r="B6" s="197" t="s">
        <v>92</v>
      </c>
      <c r="C6" s="197"/>
      <c r="D6" s="197"/>
      <c r="E6" s="126"/>
      <c r="F6" s="7"/>
      <c r="H6" s="105"/>
      <c r="I6" s="7"/>
      <c r="J6" s="106"/>
    </row>
    <row r="7" spans="1:10" x14ac:dyDescent="0.4">
      <c r="A7" s="7"/>
      <c r="B7" s="191" t="s">
        <v>131</v>
      </c>
      <c r="C7" s="192"/>
      <c r="D7" s="192"/>
      <c r="E7" s="127"/>
      <c r="F7" s="7"/>
      <c r="H7" s="105"/>
      <c r="I7" s="43" t="s">
        <v>162</v>
      </c>
      <c r="J7" s="106"/>
    </row>
    <row r="8" spans="1:10" x14ac:dyDescent="0.4">
      <c r="A8" s="7"/>
      <c r="B8" s="191" t="s">
        <v>132</v>
      </c>
      <c r="C8" s="192"/>
      <c r="D8" s="192"/>
      <c r="E8" s="127"/>
      <c r="F8" s="7"/>
      <c r="H8" s="105"/>
      <c r="I8" s="7" t="s">
        <v>180</v>
      </c>
      <c r="J8" s="106"/>
    </row>
    <row r="9" spans="1:10" x14ac:dyDescent="0.4">
      <c r="A9" s="7"/>
      <c r="B9" s="58" t="s">
        <v>133</v>
      </c>
      <c r="C9" s="59"/>
      <c r="D9" s="59"/>
      <c r="E9" s="127"/>
      <c r="F9" s="7"/>
      <c r="H9" s="105"/>
      <c r="I9" s="7"/>
      <c r="J9" s="106"/>
    </row>
    <row r="10" spans="1:10" ht="34.200000000000003" customHeight="1" x14ac:dyDescent="0.4">
      <c r="A10" s="7"/>
      <c r="B10" s="193" t="s">
        <v>134</v>
      </c>
      <c r="C10" s="193"/>
      <c r="D10" s="194"/>
      <c r="E10" s="61">
        <f>IFERROR((1-(4/E6))*(E7*E8),0)</f>
        <v>0</v>
      </c>
      <c r="F10" s="7"/>
      <c r="H10" s="105"/>
      <c r="I10" s="166" t="s">
        <v>186</v>
      </c>
      <c r="J10" s="107"/>
    </row>
    <row r="11" spans="1:10" ht="34.799999999999997" customHeight="1" thickBot="1" x14ac:dyDescent="0.45">
      <c r="A11" s="7"/>
      <c r="B11" s="195" t="s">
        <v>135</v>
      </c>
      <c r="C11" s="195"/>
      <c r="D11" s="196"/>
      <c r="E11" s="62">
        <f>IFERROR(E10/E9,0)</f>
        <v>0</v>
      </c>
      <c r="F11" s="7"/>
      <c r="H11" s="105"/>
      <c r="I11" s="161"/>
      <c r="J11" s="107"/>
    </row>
    <row r="12" spans="1:10" x14ac:dyDescent="0.4">
      <c r="A12" s="7"/>
      <c r="B12" s="60"/>
      <c r="C12" s="60"/>
      <c r="D12" s="60"/>
      <c r="E12" s="60"/>
      <c r="F12" s="7"/>
      <c r="H12" s="105"/>
      <c r="I12" s="161"/>
      <c r="J12" s="106"/>
    </row>
    <row r="13" spans="1:10" x14ac:dyDescent="0.4">
      <c r="A13" s="7"/>
      <c r="B13" s="7"/>
      <c r="C13" s="7"/>
      <c r="D13" s="7"/>
      <c r="E13" s="7"/>
      <c r="F13" s="7"/>
      <c r="H13" s="108"/>
      <c r="I13" s="120"/>
      <c r="J13" s="109"/>
    </row>
  </sheetData>
  <sheetProtection algorithmName="SHA-512" hashValue="BQ3FGzFn6yoUNpFooGtu6kX4gAxyp/Mz6m03aRQcSLd+K6rRLX+UFvdi9OgeAkTNObsm2Ck1qZfNEC15L7xBIw==" saltValue="CSFOEAuMOxWQtj59M1iQmw==" spinCount="100000" sheet="1" objects="1" scenarios="1" selectLockedCells="1"/>
  <mergeCells count="7">
    <mergeCell ref="I10:I12"/>
    <mergeCell ref="B8:D8"/>
    <mergeCell ref="B10:D10"/>
    <mergeCell ref="B11:D11"/>
    <mergeCell ref="B5:E5"/>
    <mergeCell ref="B6:D6"/>
    <mergeCell ref="B7:D7"/>
  </mergeCell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Table A1</vt:lpstr>
      <vt:lpstr>Table A2.1</vt:lpstr>
      <vt:lpstr>Table A2.2</vt:lpstr>
      <vt:lpstr>Table A2.3</vt:lpstr>
      <vt:lpstr>Table A2.4</vt:lpstr>
      <vt:lpstr>Table A2.5</vt:lpstr>
      <vt:lpstr>Table A2.6</vt:lpstr>
      <vt:lpstr>Table A2.7</vt:lpstr>
      <vt:lpstr>Table A3</vt:lpstr>
      <vt:lpstr>Table A4.1</vt:lpstr>
      <vt:lpstr>Table A4.2</vt:lpstr>
      <vt:lpstr>Table A4.3</vt:lpstr>
      <vt:lpstr>Table A4.4</vt:lpstr>
      <vt:lpstr>Table A4.5</vt:lpstr>
      <vt:lpstr>Table A4.6</vt:lpstr>
      <vt:lpstr>Table A5.1</vt:lpstr>
      <vt:lpstr>Table A5.2</vt:lpstr>
      <vt:lpstr>Table A5.3</vt:lpstr>
      <vt:lpstr>Table A5.4</vt:lpstr>
      <vt:lpstr>Table A5.5</vt:lpstr>
      <vt:lpstr>'Table A1'!Print_Area</vt:lpstr>
      <vt:lpstr>'Table A2.1'!Print_Area</vt:lpstr>
      <vt:lpstr>'Table A2.2'!Print_Area</vt:lpstr>
      <vt:lpstr>'Table A2.3'!Print_Area</vt:lpstr>
      <vt:lpstr>'Table A2.4'!Print_Area</vt:lpstr>
      <vt:lpstr>'Table A2.5'!Print_Area</vt:lpstr>
      <vt:lpstr>'Table A2.6'!Print_Area</vt:lpstr>
      <vt:lpstr>'Table A2.7'!Print_Area</vt:lpstr>
      <vt:lpstr>'Table A3'!Print_Area</vt:lpstr>
      <vt:lpstr>'Table A4.1'!Print_Area</vt:lpstr>
      <vt:lpstr>'Table A4.2'!Print_Area</vt:lpstr>
      <vt:lpstr>'Table A4.3'!Print_Area</vt:lpstr>
      <vt:lpstr>'Table A4.4'!Print_Area</vt:lpstr>
      <vt:lpstr>'Table A4.5'!Print_Area</vt:lpstr>
      <vt:lpstr>'Table A4.6'!Print_Area</vt:lpstr>
      <vt:lpstr>'Table A5.1'!Print_Area</vt:lpstr>
      <vt:lpstr>'Table A5.2'!Print_Area</vt:lpstr>
      <vt:lpstr>'Table A5.3'!Print_Area</vt:lpstr>
      <vt:lpstr>'Table A5.4'!Print_Area</vt:lpstr>
      <vt:lpstr>'Table A5.5'!Print_Area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Ward</dc:creator>
  <cp:lastModifiedBy>BS Portal</cp:lastModifiedBy>
  <cp:lastPrinted>2021-11-15T20:45:58Z</cp:lastPrinted>
  <dcterms:created xsi:type="dcterms:W3CDTF">2021-08-31T18:47:25Z</dcterms:created>
  <dcterms:modified xsi:type="dcterms:W3CDTF">2021-12-30T16:40:56Z</dcterms:modified>
</cp:coreProperties>
</file>